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11760"/>
  </bookViews>
  <sheets>
    <sheet name="русс.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1" i="2" l="1"/>
  <c r="E341" i="2"/>
  <c r="H338" i="2"/>
  <c r="H339" i="2"/>
  <c r="H340" i="2"/>
  <c r="F337" i="2"/>
  <c r="E337" i="2"/>
  <c r="H335" i="2"/>
  <c r="H336" i="2"/>
  <c r="E334" i="2"/>
  <c r="H331" i="2"/>
  <c r="H332" i="2"/>
  <c r="H333" i="2"/>
  <c r="F334" i="2"/>
  <c r="H326" i="2"/>
  <c r="H327" i="2"/>
  <c r="H328" i="2"/>
  <c r="F321" i="2"/>
  <c r="E321" i="2"/>
  <c r="H319" i="2"/>
  <c r="H320" i="2"/>
  <c r="H316" i="2"/>
  <c r="H312" i="2"/>
  <c r="H313" i="2"/>
  <c r="H299" i="2"/>
  <c r="H300" i="2"/>
  <c r="F294" i="2"/>
  <c r="E294" i="2"/>
  <c r="H292" i="2"/>
  <c r="H293" i="2"/>
  <c r="F290" i="2"/>
  <c r="E290" i="2"/>
  <c r="H288" i="2"/>
  <c r="H289" i="2"/>
  <c r="F287" i="2"/>
  <c r="E287" i="2"/>
  <c r="H284" i="2"/>
  <c r="H285" i="2"/>
  <c r="H286" i="2"/>
  <c r="F279" i="2"/>
  <c r="E279" i="2"/>
  <c r="H277" i="2"/>
  <c r="H278" i="2"/>
  <c r="F273" i="2"/>
  <c r="E273" i="2"/>
  <c r="H271" i="2"/>
  <c r="H272" i="2"/>
  <c r="H261" i="2"/>
  <c r="H262" i="2"/>
  <c r="F255" i="2"/>
  <c r="E255" i="2"/>
  <c r="H252" i="2"/>
  <c r="H253" i="2"/>
  <c r="H254" i="2"/>
  <c r="F250" i="2"/>
  <c r="E250" i="2"/>
  <c r="H248" i="2"/>
  <c r="H247" i="2"/>
  <c r="H249" i="2"/>
  <c r="F241" i="2"/>
  <c r="E241" i="2"/>
  <c r="H238" i="2"/>
  <c r="H239" i="2"/>
  <c r="H240" i="2"/>
  <c r="F237" i="2"/>
  <c r="E237" i="2"/>
  <c r="H235" i="2"/>
  <c r="H236" i="2"/>
  <c r="F220" i="2"/>
  <c r="E220" i="2"/>
  <c r="H216" i="2"/>
  <c r="H217" i="2"/>
  <c r="H218" i="2"/>
  <c r="H219" i="2"/>
  <c r="F173" i="2"/>
  <c r="E173" i="2"/>
  <c r="H170" i="2"/>
  <c r="H171" i="2"/>
  <c r="H172" i="2"/>
  <c r="E204" i="2"/>
  <c r="H202" i="2"/>
  <c r="F194" i="2"/>
  <c r="E194" i="2"/>
  <c r="H191" i="2"/>
  <c r="H192" i="2"/>
  <c r="H193" i="2"/>
  <c r="F190" i="2"/>
  <c r="E190" i="2"/>
  <c r="H188" i="2"/>
  <c r="H189" i="2"/>
  <c r="E165" i="2"/>
  <c r="E161" i="2"/>
  <c r="E156" i="2"/>
  <c r="E153" i="2"/>
  <c r="E149" i="2"/>
  <c r="E145" i="2"/>
  <c r="E142" i="2"/>
  <c r="E139" i="2"/>
  <c r="E136" i="2"/>
  <c r="E133" i="2"/>
  <c r="F165" i="2"/>
  <c r="H162" i="2"/>
  <c r="H163" i="2"/>
  <c r="H164" i="2"/>
  <c r="F133" i="2"/>
  <c r="H130" i="2"/>
  <c r="H131" i="2"/>
  <c r="H132" i="2"/>
  <c r="F153" i="2"/>
  <c r="H153" i="2" s="1"/>
  <c r="H151" i="2"/>
  <c r="F161" i="2"/>
  <c r="H158" i="2"/>
  <c r="H159" i="2"/>
  <c r="H160" i="2"/>
  <c r="H150" i="2"/>
  <c r="H152" i="2"/>
  <c r="F115" i="2"/>
  <c r="E115" i="2"/>
  <c r="H113" i="2"/>
  <c r="H114" i="2"/>
  <c r="H93" i="2"/>
  <c r="H94" i="2"/>
  <c r="F95" i="2"/>
  <c r="E95" i="2"/>
  <c r="F83" i="2"/>
  <c r="E83" i="2"/>
  <c r="H81" i="2"/>
  <c r="H82" i="2"/>
  <c r="F75" i="2"/>
  <c r="E75" i="2"/>
  <c r="H73" i="2"/>
  <c r="H74" i="2"/>
  <c r="F61" i="2"/>
  <c r="E61" i="2"/>
  <c r="H59" i="2"/>
  <c r="H60" i="2"/>
  <c r="F52" i="2"/>
  <c r="E52" i="2"/>
  <c r="H50" i="2"/>
  <c r="H51" i="2"/>
  <c r="F39" i="2"/>
  <c r="E39" i="2"/>
  <c r="H37" i="2"/>
  <c r="H38" i="2"/>
  <c r="F33" i="2"/>
  <c r="E33" i="2"/>
  <c r="H31" i="2"/>
  <c r="H32" i="2"/>
  <c r="F19" i="2"/>
  <c r="E19" i="2"/>
  <c r="H17" i="2"/>
  <c r="H18" i="2"/>
  <c r="F15" i="2"/>
  <c r="E15" i="2"/>
  <c r="H13" i="2"/>
  <c r="H14" i="2"/>
  <c r="H33" i="2" l="1"/>
  <c r="H19" i="2"/>
  <c r="H290" i="2"/>
  <c r="H294" i="2"/>
  <c r="H341" i="2"/>
  <c r="H334" i="2"/>
  <c r="H194" i="2"/>
  <c r="H250" i="2"/>
  <c r="H279" i="2"/>
  <c r="H190" i="2"/>
  <c r="H173" i="2"/>
  <c r="H241" i="2"/>
  <c r="H220" i="2"/>
  <c r="H39" i="2"/>
  <c r="H52" i="2"/>
  <c r="H61" i="2"/>
  <c r="H75" i="2"/>
  <c r="A298" i="2"/>
  <c r="A299" i="2" s="1"/>
  <c r="E215" i="2"/>
  <c r="E304" i="2"/>
  <c r="E330" i="2"/>
  <c r="F330" i="2"/>
  <c r="F324" i="2"/>
  <c r="E324" i="2"/>
  <c r="F318" i="2"/>
  <c r="E318" i="2"/>
  <c r="F314" i="2"/>
  <c r="E314" i="2"/>
  <c r="F310" i="2"/>
  <c r="E310" i="2"/>
  <c r="F301" i="2"/>
  <c r="E301" i="2"/>
  <c r="F282" i="2"/>
  <c r="E282" i="2"/>
  <c r="F276" i="2"/>
  <c r="E276" i="2"/>
  <c r="F270" i="2"/>
  <c r="E270" i="2"/>
  <c r="F263" i="2"/>
  <c r="E263" i="2"/>
  <c r="F245" i="2"/>
  <c r="E245" i="2"/>
  <c r="F233" i="2"/>
  <c r="E233" i="2"/>
  <c r="F230" i="2"/>
  <c r="E230" i="2"/>
  <c r="F227" i="2"/>
  <c r="E227" i="2"/>
  <c r="F223" i="2"/>
  <c r="E223" i="2"/>
  <c r="F215" i="2"/>
  <c r="F207" i="2"/>
  <c r="F198" i="2"/>
  <c r="E198" i="2"/>
  <c r="E187" i="2"/>
  <c r="E184" i="2"/>
  <c r="F181" i="2"/>
  <c r="E181" i="2"/>
  <c r="F177" i="2"/>
  <c r="E177" i="2"/>
  <c r="F156" i="2"/>
  <c r="F149" i="2"/>
  <c r="F145" i="2"/>
  <c r="F142" i="2"/>
  <c r="F139" i="2"/>
  <c r="F136" i="2"/>
  <c r="H133" i="2"/>
  <c r="H122" i="2"/>
  <c r="H120" i="2"/>
  <c r="H121" i="2"/>
  <c r="E118" i="2"/>
  <c r="F118" i="2"/>
  <c r="H116" i="2"/>
  <c r="H117" i="2"/>
  <c r="H100" i="2"/>
  <c r="H101" i="2"/>
  <c r="H102" i="2"/>
  <c r="F98" i="2"/>
  <c r="E98" i="2"/>
  <c r="E105" i="2" s="1"/>
  <c r="H97" i="2"/>
  <c r="H96" i="2"/>
  <c r="H99" i="2"/>
  <c r="F78" i="2"/>
  <c r="E78" i="2"/>
  <c r="H72" i="2"/>
  <c r="F70" i="2"/>
  <c r="E70" i="2"/>
  <c r="F67" i="2"/>
  <c r="E67" i="2"/>
  <c r="A64" i="2"/>
  <c r="A65" i="2" s="1"/>
  <c r="H57" i="2"/>
  <c r="F55" i="2"/>
  <c r="E55" i="2"/>
  <c r="H56" i="2"/>
  <c r="F45" i="2"/>
  <c r="E45" i="2"/>
  <c r="F48" i="2"/>
  <c r="E48" i="2"/>
  <c r="F29" i="2"/>
  <c r="E29" i="2"/>
  <c r="F25" i="2"/>
  <c r="E25" i="2"/>
  <c r="F10" i="2"/>
  <c r="F20" i="2" s="1"/>
  <c r="E10" i="2"/>
  <c r="E20" i="2" s="1"/>
  <c r="H9" i="2"/>
  <c r="A8" i="2"/>
  <c r="G8" i="2" s="1"/>
  <c r="H8" i="2"/>
  <c r="H343" i="2"/>
  <c r="H329" i="2"/>
  <c r="H325" i="2"/>
  <c r="H323" i="2"/>
  <c r="H322" i="2"/>
  <c r="H317" i="2"/>
  <c r="H315" i="2"/>
  <c r="H311" i="2"/>
  <c r="H309" i="2"/>
  <c r="H308" i="2"/>
  <c r="H307" i="2"/>
  <c r="H306" i="2"/>
  <c r="H305" i="2"/>
  <c r="F304" i="2"/>
  <c r="H303" i="2"/>
  <c r="H302" i="2"/>
  <c r="H298" i="2"/>
  <c r="H295" i="2"/>
  <c r="H283" i="2"/>
  <c r="H281" i="2"/>
  <c r="H280" i="2"/>
  <c r="H275" i="2"/>
  <c r="H274" i="2"/>
  <c r="H269" i="2"/>
  <c r="H268" i="2"/>
  <c r="H267" i="2"/>
  <c r="H266" i="2"/>
  <c r="H265" i="2"/>
  <c r="H264" i="2"/>
  <c r="H260" i="2"/>
  <c r="A260" i="2"/>
  <c r="H256" i="2"/>
  <c r="H251" i="2"/>
  <c r="H246" i="2"/>
  <c r="H244" i="2"/>
  <c r="H243" i="2"/>
  <c r="H242" i="2"/>
  <c r="H234" i="2"/>
  <c r="H232" i="2"/>
  <c r="H231" i="2"/>
  <c r="H229" i="2"/>
  <c r="H228" i="2"/>
  <c r="H226" i="2"/>
  <c r="H225" i="2"/>
  <c r="H224" i="2"/>
  <c r="H222" i="2"/>
  <c r="H221" i="2"/>
  <c r="H214" i="2"/>
  <c r="H213" i="2"/>
  <c r="H212" i="2"/>
  <c r="A212" i="2"/>
  <c r="G212" i="2" s="1"/>
  <c r="H209" i="2"/>
  <c r="H208" i="2"/>
  <c r="E207" i="2"/>
  <c r="H206" i="2"/>
  <c r="H205" i="2"/>
  <c r="F204" i="2"/>
  <c r="H203" i="2"/>
  <c r="H201" i="2"/>
  <c r="H200" i="2"/>
  <c r="H199" i="2"/>
  <c r="H197" i="2"/>
  <c r="H196" i="2"/>
  <c r="H195" i="2"/>
  <c r="F187" i="2"/>
  <c r="H186" i="2"/>
  <c r="H185" i="2"/>
  <c r="F184" i="2"/>
  <c r="H183" i="2"/>
  <c r="H182" i="2"/>
  <c r="H180" i="2"/>
  <c r="H179" i="2"/>
  <c r="H178" i="2"/>
  <c r="H176" i="2"/>
  <c r="H175" i="2"/>
  <c r="H174" i="2"/>
  <c r="H169" i="2"/>
  <c r="H168" i="2"/>
  <c r="A168" i="2"/>
  <c r="H157" i="2"/>
  <c r="H155" i="2"/>
  <c r="H154" i="2"/>
  <c r="H148" i="2"/>
  <c r="H147" i="2"/>
  <c r="H146" i="2"/>
  <c r="H144" i="2"/>
  <c r="H143" i="2"/>
  <c r="H141" i="2"/>
  <c r="H140" i="2"/>
  <c r="H138" i="2"/>
  <c r="H137" i="2"/>
  <c r="H135" i="2"/>
  <c r="H134" i="2"/>
  <c r="H129" i="2"/>
  <c r="H128" i="2"/>
  <c r="A128" i="2"/>
  <c r="G128" i="2" s="1"/>
  <c r="H125" i="2"/>
  <c r="H124" i="2"/>
  <c r="H123" i="2"/>
  <c r="H112" i="2"/>
  <c r="H111" i="2"/>
  <c r="H110" i="2"/>
  <c r="H109" i="2"/>
  <c r="H108" i="2"/>
  <c r="H107" i="2"/>
  <c r="A107" i="2"/>
  <c r="A108" i="2" s="1"/>
  <c r="G108" i="2" s="1"/>
  <c r="H104" i="2"/>
  <c r="H103" i="2"/>
  <c r="H92" i="2"/>
  <c r="H91" i="2"/>
  <c r="H90" i="2"/>
  <c r="H89" i="2"/>
  <c r="H88" i="2"/>
  <c r="H87" i="2"/>
  <c r="A87" i="2"/>
  <c r="G87" i="2" s="1"/>
  <c r="H83" i="2"/>
  <c r="H80" i="2"/>
  <c r="H79" i="2"/>
  <c r="H77" i="2"/>
  <c r="H76" i="2"/>
  <c r="H69" i="2"/>
  <c r="H68" i="2"/>
  <c r="H66" i="2"/>
  <c r="H65" i="2"/>
  <c r="H64" i="2"/>
  <c r="H54" i="2"/>
  <c r="H53" i="2"/>
  <c r="H47" i="2"/>
  <c r="H46" i="2"/>
  <c r="H44" i="2"/>
  <c r="H43" i="2"/>
  <c r="H42" i="2"/>
  <c r="A42" i="2"/>
  <c r="A43" i="2" s="1"/>
  <c r="H30" i="2"/>
  <c r="H28" i="2"/>
  <c r="H27" i="2"/>
  <c r="H26" i="2"/>
  <c r="H24" i="2"/>
  <c r="H23" i="2"/>
  <c r="H22" i="2"/>
  <c r="A22" i="2"/>
  <c r="A23" i="2" s="1"/>
  <c r="A24" i="2" s="1"/>
  <c r="A25" i="2" s="1"/>
  <c r="H16" i="2"/>
  <c r="H12" i="2"/>
  <c r="H11" i="2"/>
  <c r="F257" i="2" l="1"/>
  <c r="F296" i="2"/>
  <c r="F344" i="2"/>
  <c r="E40" i="2"/>
  <c r="F40" i="2"/>
  <c r="A300" i="2"/>
  <c r="G299" i="2"/>
  <c r="G260" i="2"/>
  <c r="A261" i="2"/>
  <c r="F210" i="2"/>
  <c r="E84" i="2"/>
  <c r="F62" i="2"/>
  <c r="E62" i="2"/>
  <c r="F84" i="2"/>
  <c r="E210" i="2"/>
  <c r="E296" i="2"/>
  <c r="E344" i="2"/>
  <c r="E257" i="2"/>
  <c r="F166" i="2"/>
  <c r="E126" i="2"/>
  <c r="E166" i="2"/>
  <c r="F126" i="2"/>
  <c r="F105" i="2"/>
  <c r="H118" i="2"/>
  <c r="H98" i="2"/>
  <c r="H136" i="2"/>
  <c r="H237" i="2"/>
  <c r="H270" i="2"/>
  <c r="H78" i="2"/>
  <c r="H314" i="2"/>
  <c r="H15" i="2"/>
  <c r="A9" i="2"/>
  <c r="H71" i="2"/>
  <c r="G64" i="2"/>
  <c r="H304" i="2"/>
  <c r="H35" i="2"/>
  <c r="H48" i="2"/>
  <c r="H142" i="2"/>
  <c r="H330" i="2"/>
  <c r="H58" i="2"/>
  <c r="H119" i="2"/>
  <c r="H287" i="2"/>
  <c r="H310" i="2"/>
  <c r="H324" i="2"/>
  <c r="H161" i="2"/>
  <c r="H187" i="2"/>
  <c r="H227" i="2"/>
  <c r="H245" i="2"/>
  <c r="H255" i="2"/>
  <c r="H273" i="2"/>
  <c r="H276" i="2"/>
  <c r="G22" i="2"/>
  <c r="H25" i="2"/>
  <c r="A88" i="2"/>
  <c r="A89" i="2" s="1"/>
  <c r="A90" i="2" s="1"/>
  <c r="G90" i="2" s="1"/>
  <c r="H95" i="2"/>
  <c r="H177" i="2"/>
  <c r="H181" i="2"/>
  <c r="H233" i="2"/>
  <c r="H29" i="2"/>
  <c r="H49" i="2"/>
  <c r="H55" i="2"/>
  <c r="H70" i="2"/>
  <c r="H139" i="2"/>
  <c r="H156" i="2"/>
  <c r="H165" i="2"/>
  <c r="A213" i="2"/>
  <c r="A214" i="2" s="1"/>
  <c r="H342" i="2"/>
  <c r="H34" i="2"/>
  <c r="G42" i="2"/>
  <c r="H204" i="2"/>
  <c r="H207" i="2"/>
  <c r="H291" i="2"/>
  <c r="H318" i="2"/>
  <c r="H321" i="2"/>
  <c r="H337" i="2"/>
  <c r="G107" i="2"/>
  <c r="H149" i="2"/>
  <c r="H184" i="2"/>
  <c r="H198" i="2"/>
  <c r="H36" i="2"/>
  <c r="H45" i="2"/>
  <c r="H10" i="2"/>
  <c r="H67" i="2"/>
  <c r="H145" i="2"/>
  <c r="H115" i="2"/>
  <c r="H215" i="2"/>
  <c r="A109" i="2"/>
  <c r="A169" i="2"/>
  <c r="A170" i="2" s="1"/>
  <c r="G168" i="2"/>
  <c r="A129" i="2"/>
  <c r="A130" i="2" s="1"/>
  <c r="H230" i="2"/>
  <c r="H263" i="2"/>
  <c r="H282" i="2"/>
  <c r="H301" i="2"/>
  <c r="H223" i="2"/>
  <c r="G298" i="2"/>
  <c r="E85" i="2" l="1"/>
  <c r="A301" i="2"/>
  <c r="G300" i="2"/>
  <c r="G261" i="2"/>
  <c r="A262" i="2"/>
  <c r="A171" i="2"/>
  <c r="G170" i="2"/>
  <c r="A131" i="2"/>
  <c r="G130" i="2"/>
  <c r="E345" i="2"/>
  <c r="E351" i="2" s="1"/>
  <c r="H84" i="2"/>
  <c r="H105" i="2"/>
  <c r="F85" i="2"/>
  <c r="H166" i="2"/>
  <c r="H62" i="2"/>
  <c r="H20" i="2"/>
  <c r="H344" i="2"/>
  <c r="G9" i="2"/>
  <c r="A10" i="2"/>
  <c r="G213" i="2"/>
  <c r="H257" i="2"/>
  <c r="A91" i="2"/>
  <c r="G91" i="2" s="1"/>
  <c r="G89" i="2"/>
  <c r="H126" i="2"/>
  <c r="H210" i="2"/>
  <c r="G88" i="2"/>
  <c r="H40" i="2"/>
  <c r="A110" i="2"/>
  <c r="G109" i="2"/>
  <c r="A215" i="2"/>
  <c r="A216" i="2" s="1"/>
  <c r="G214" i="2"/>
  <c r="E258" i="2"/>
  <c r="E350" i="2" s="1"/>
  <c r="G65" i="2"/>
  <c r="A66" i="2"/>
  <c r="G129" i="2"/>
  <c r="G43" i="2"/>
  <c r="A44" i="2"/>
  <c r="F345" i="2"/>
  <c r="H296" i="2"/>
  <c r="G169" i="2"/>
  <c r="F258" i="2"/>
  <c r="G301" i="2" l="1"/>
  <c r="A302" i="2"/>
  <c r="G262" i="2"/>
  <c r="A263" i="2"/>
  <c r="A264" i="2" s="1"/>
  <c r="G216" i="2"/>
  <c r="A217" i="2"/>
  <c r="A172" i="2"/>
  <c r="G171" i="2"/>
  <c r="A132" i="2"/>
  <c r="G131" i="2"/>
  <c r="E349" i="2"/>
  <c r="E352" i="2" s="1"/>
  <c r="E346" i="2"/>
  <c r="A92" i="2"/>
  <c r="G215" i="2"/>
  <c r="F346" i="2"/>
  <c r="F349" i="2"/>
  <c r="H85" i="2"/>
  <c r="H349" i="2" s="1"/>
  <c r="G66" i="2"/>
  <c r="A67" i="2"/>
  <c r="F350" i="2"/>
  <c r="H258" i="2"/>
  <c r="H350" i="2" s="1"/>
  <c r="A45" i="2"/>
  <c r="G44" i="2"/>
  <c r="A111" i="2"/>
  <c r="G110" i="2"/>
  <c r="F351" i="2"/>
  <c r="H345" i="2"/>
  <c r="H351" i="2" s="1"/>
  <c r="G263" i="2"/>
  <c r="G302" i="2" l="1"/>
  <c r="A303" i="2"/>
  <c r="A218" i="2"/>
  <c r="G217" i="2"/>
  <c r="A173" i="2"/>
  <c r="G172" i="2"/>
  <c r="A133" i="2"/>
  <c r="G132" i="2"/>
  <c r="G92" i="2"/>
  <c r="A93" i="2"/>
  <c r="H346" i="2"/>
  <c r="F352" i="2"/>
  <c r="H352" i="2" s="1"/>
  <c r="G10" i="2"/>
  <c r="A11" i="2"/>
  <c r="A12" i="2" s="1"/>
  <c r="A13" i="2" s="1"/>
  <c r="A265" i="2"/>
  <c r="G264" i="2"/>
  <c r="G45" i="2"/>
  <c r="A46" i="2"/>
  <c r="A68" i="2"/>
  <c r="A69" i="2" s="1"/>
  <c r="G67" i="2"/>
  <c r="G111" i="2"/>
  <c r="A112" i="2"/>
  <c r="A113" i="2" s="1"/>
  <c r="G23" i="2"/>
  <c r="A304" i="2" l="1"/>
  <c r="A305" i="2" s="1"/>
  <c r="G303" i="2"/>
  <c r="G218" i="2"/>
  <c r="A219" i="2"/>
  <c r="A174" i="2"/>
  <c r="A175" i="2" s="1"/>
  <c r="G173" i="2"/>
  <c r="A114" i="2"/>
  <c r="G114" i="2" s="1"/>
  <c r="G113" i="2"/>
  <c r="A94" i="2"/>
  <c r="G94" i="2" s="1"/>
  <c r="G93" i="2"/>
  <c r="A14" i="2"/>
  <c r="G13" i="2"/>
  <c r="A266" i="2"/>
  <c r="G265" i="2"/>
  <c r="G24" i="2"/>
  <c r="A47" i="2"/>
  <c r="G46" i="2"/>
  <c r="A134" i="2"/>
  <c r="G133" i="2"/>
  <c r="G68" i="2"/>
  <c r="G112" i="2"/>
  <c r="G11" i="2"/>
  <c r="G304" i="2" l="1"/>
  <c r="A220" i="2"/>
  <c r="G219" i="2"/>
  <c r="A115" i="2"/>
  <c r="A116" i="2" s="1"/>
  <c r="A117" i="2" s="1"/>
  <c r="A95" i="2"/>
  <c r="A96" i="2" s="1"/>
  <c r="A97" i="2" s="1"/>
  <c r="G97" i="2" s="1"/>
  <c r="G14" i="2"/>
  <c r="A15" i="2"/>
  <c r="A26" i="2"/>
  <c r="A27" i="2" s="1"/>
  <c r="A28" i="2" s="1"/>
  <c r="G25" i="2"/>
  <c r="G266" i="2"/>
  <c r="A267" i="2"/>
  <c r="G305" i="2"/>
  <c r="A306" i="2"/>
  <c r="G134" i="2"/>
  <c r="A135" i="2"/>
  <c r="A48" i="2"/>
  <c r="A49" i="2" s="1"/>
  <c r="A50" i="2" s="1"/>
  <c r="G47" i="2"/>
  <c r="G116" i="2" l="1"/>
  <c r="G96" i="2"/>
  <c r="A221" i="2"/>
  <c r="A222" i="2" s="1"/>
  <c r="G220" i="2"/>
  <c r="A98" i="2"/>
  <c r="G98" i="2" s="1"/>
  <c r="G95" i="2"/>
  <c r="G50" i="2"/>
  <c r="A51" i="2"/>
  <c r="A118" i="2"/>
  <c r="A119" i="2" s="1"/>
  <c r="G117" i="2"/>
  <c r="G26" i="2"/>
  <c r="G135" i="2"/>
  <c r="A136" i="2"/>
  <c r="G174" i="2"/>
  <c r="G267" i="2"/>
  <c r="A268" i="2"/>
  <c r="G306" i="2"/>
  <c r="A307" i="2"/>
  <c r="G48" i="2"/>
  <c r="A70" i="2"/>
  <c r="A71" i="2" s="1"/>
  <c r="A72" i="2" s="1"/>
  <c r="G69" i="2"/>
  <c r="A99" i="2" l="1"/>
  <c r="G99" i="2" s="1"/>
  <c r="G72" i="2"/>
  <c r="A73" i="2"/>
  <c r="A52" i="2"/>
  <c r="G52" i="2" s="1"/>
  <c r="G51" i="2"/>
  <c r="G119" i="2"/>
  <c r="A120" i="2"/>
  <c r="G70" i="2"/>
  <c r="A308" i="2"/>
  <c r="G307" i="2"/>
  <c r="G12" i="2"/>
  <c r="A176" i="2"/>
  <c r="G175" i="2"/>
  <c r="G115" i="2"/>
  <c r="A269" i="2"/>
  <c r="G268" i="2"/>
  <c r="G136" i="2"/>
  <c r="A137" i="2"/>
  <c r="A100" i="2" l="1"/>
  <c r="G100" i="2" s="1"/>
  <c r="A74" i="2"/>
  <c r="G73" i="2"/>
  <c r="A121" i="2"/>
  <c r="G120" i="2"/>
  <c r="G118" i="2"/>
  <c r="G137" i="2"/>
  <c r="A138" i="2"/>
  <c r="A139" i="2" s="1"/>
  <c r="A309" i="2"/>
  <c r="G308" i="2"/>
  <c r="G221" i="2"/>
  <c r="G176" i="2"/>
  <c r="A177" i="2"/>
  <c r="A270" i="2"/>
  <c r="G269" i="2"/>
  <c r="G27" i="2"/>
  <c r="A101" i="2" l="1"/>
  <c r="A102" i="2" s="1"/>
  <c r="A103" i="2" s="1"/>
  <c r="A271" i="2"/>
  <c r="A272" i="2" s="1"/>
  <c r="A273" i="2" s="1"/>
  <c r="A274" i="2" s="1"/>
  <c r="A275" i="2" s="1"/>
  <c r="G74" i="2"/>
  <c r="A75" i="2"/>
  <c r="G75" i="2" s="1"/>
  <c r="A122" i="2"/>
  <c r="G121" i="2"/>
  <c r="A178" i="2"/>
  <c r="G177" i="2"/>
  <c r="G309" i="2"/>
  <c r="A310" i="2"/>
  <c r="G138" i="2"/>
  <c r="G270" i="2"/>
  <c r="G49" i="2"/>
  <c r="G222" i="2"/>
  <c r="A223" i="2"/>
  <c r="G101" i="2" l="1"/>
  <c r="G272" i="2"/>
  <c r="G271" i="2"/>
  <c r="G122" i="2"/>
  <c r="A123" i="2"/>
  <c r="G102" i="2"/>
  <c r="G71" i="2"/>
  <c r="G178" i="2"/>
  <c r="A179" i="2"/>
  <c r="G223" i="2"/>
  <c r="A224" i="2"/>
  <c r="A311" i="2"/>
  <c r="A312" i="2" s="1"/>
  <c r="G310" i="2"/>
  <c r="G28" i="2"/>
  <c r="A29" i="2"/>
  <c r="A313" i="2" l="1"/>
  <c r="G313" i="2" s="1"/>
  <c r="G312" i="2"/>
  <c r="A104" i="2"/>
  <c r="G103" i="2"/>
  <c r="A30" i="2"/>
  <c r="A31" i="2" s="1"/>
  <c r="G29" i="2"/>
  <c r="G15" i="2"/>
  <c r="A16" i="2"/>
  <c r="A17" i="2" s="1"/>
  <c r="G311" i="2"/>
  <c r="G224" i="2"/>
  <c r="A225" i="2"/>
  <c r="G179" i="2"/>
  <c r="A180" i="2"/>
  <c r="A140" i="2"/>
  <c r="A141" i="2" s="1"/>
  <c r="G139" i="2"/>
  <c r="A32" i="2" l="1"/>
  <c r="G31" i="2"/>
  <c r="A18" i="2"/>
  <c r="G17" i="2"/>
  <c r="G30" i="2"/>
  <c r="A105" i="2"/>
  <c r="G104" i="2"/>
  <c r="G105" i="2" s="1"/>
  <c r="A226" i="2"/>
  <c r="G225" i="2"/>
  <c r="G16" i="2"/>
  <c r="G140" i="2"/>
  <c r="A181" i="2"/>
  <c r="G180" i="2"/>
  <c r="A53" i="2"/>
  <c r="A33" i="2" l="1"/>
  <c r="G33" i="2" s="1"/>
  <c r="G32" i="2"/>
  <c r="A19" i="2"/>
  <c r="G19" i="2" s="1"/>
  <c r="G20" i="2" s="1"/>
  <c r="G18" i="2"/>
  <c r="G181" i="2"/>
  <c r="A182" i="2"/>
  <c r="A183" i="2" s="1"/>
  <c r="G53" i="2"/>
  <c r="A54" i="2"/>
  <c r="A314" i="2"/>
  <c r="A124" i="2"/>
  <c r="G123" i="2"/>
  <c r="G273" i="2"/>
  <c r="A227" i="2"/>
  <c r="G226" i="2"/>
  <c r="A20" i="2" l="1"/>
  <c r="A315" i="2"/>
  <c r="A316" i="2" s="1"/>
  <c r="G314" i="2"/>
  <c r="A125" i="2"/>
  <c r="G124" i="2"/>
  <c r="G274" i="2"/>
  <c r="A55" i="2"/>
  <c r="A56" i="2" s="1"/>
  <c r="G56" i="2" s="1"/>
  <c r="G54" i="2"/>
  <c r="G182" i="2"/>
  <c r="G141" i="2"/>
  <c r="A142" i="2"/>
  <c r="A228" i="2"/>
  <c r="A229" i="2" s="1"/>
  <c r="A230" i="2" s="1"/>
  <c r="G227" i="2"/>
  <c r="A76" i="2"/>
  <c r="A317" i="2" l="1"/>
  <c r="G316" i="2"/>
  <c r="G125" i="2"/>
  <c r="G126" i="2" s="1"/>
  <c r="A126" i="2"/>
  <c r="G315" i="2"/>
  <c r="G55" i="2"/>
  <c r="A77" i="2"/>
  <c r="G76" i="2"/>
  <c r="G228" i="2"/>
  <c r="A276" i="2"/>
  <c r="A277" i="2" s="1"/>
  <c r="G275" i="2"/>
  <c r="G142" i="2"/>
  <c r="A143" i="2"/>
  <c r="A34" i="2"/>
  <c r="A35" i="2" s="1"/>
  <c r="A36" i="2" s="1"/>
  <c r="A37" i="2" s="1"/>
  <c r="A278" i="2" l="1"/>
  <c r="G277" i="2"/>
  <c r="A38" i="2"/>
  <c r="G37" i="2"/>
  <c r="G183" i="2"/>
  <c r="A184" i="2"/>
  <c r="A78" i="2"/>
  <c r="G77" i="2"/>
  <c r="G143" i="2"/>
  <c r="A144" i="2"/>
  <c r="G276" i="2"/>
  <c r="A279" i="2" l="1"/>
  <c r="G279" i="2" s="1"/>
  <c r="G278" i="2"/>
  <c r="A39" i="2"/>
  <c r="G39" i="2" s="1"/>
  <c r="G38" i="2"/>
  <c r="G78" i="2"/>
  <c r="A79" i="2"/>
  <c r="A145" i="2"/>
  <c r="G144" i="2"/>
  <c r="A185" i="2"/>
  <c r="G184" i="2"/>
  <c r="G229" i="2"/>
  <c r="A318" i="2"/>
  <c r="A319" i="2" s="1"/>
  <c r="G317" i="2"/>
  <c r="A320" i="2" l="1"/>
  <c r="G319" i="2"/>
  <c r="A57" i="2"/>
  <c r="A58" i="2" s="1"/>
  <c r="A59" i="2" s="1"/>
  <c r="G145" i="2"/>
  <c r="A146" i="2"/>
  <c r="G318" i="2"/>
  <c r="G230" i="2"/>
  <c r="A231" i="2"/>
  <c r="G185" i="2"/>
  <c r="A186" i="2"/>
  <c r="A80" i="2"/>
  <c r="A81" i="2" s="1"/>
  <c r="G79" i="2"/>
  <c r="A321" i="2" l="1"/>
  <c r="A322" i="2" s="1"/>
  <c r="G320" i="2"/>
  <c r="A82" i="2"/>
  <c r="G81" i="2"/>
  <c r="A60" i="2"/>
  <c r="G59" i="2"/>
  <c r="A280" i="2"/>
  <c r="A281" i="2" s="1"/>
  <c r="G80" i="2"/>
  <c r="G231" i="2"/>
  <c r="A234" i="2"/>
  <c r="A232" i="2"/>
  <c r="A235" i="2" s="1"/>
  <c r="G235" i="2" s="1"/>
  <c r="A147" i="2"/>
  <c r="G146" i="2"/>
  <c r="G34" i="2"/>
  <c r="G186" i="2"/>
  <c r="A187" i="2"/>
  <c r="G57" i="2"/>
  <c r="A188" i="2" l="1"/>
  <c r="A83" i="2"/>
  <c r="A84" i="2" s="1"/>
  <c r="G82" i="2"/>
  <c r="A61" i="2"/>
  <c r="G61" i="2" s="1"/>
  <c r="G60" i="2"/>
  <c r="A233" i="2"/>
  <c r="G232" i="2"/>
  <c r="G234" i="2"/>
  <c r="A148" i="2"/>
  <c r="G147" i="2"/>
  <c r="G187" i="2"/>
  <c r="A282" i="2"/>
  <c r="A283" i="2" s="1"/>
  <c r="A284" i="2" s="1"/>
  <c r="G280" i="2"/>
  <c r="G83" i="2" l="1"/>
  <c r="G84" i="2" s="1"/>
  <c r="A285" i="2"/>
  <c r="G284" i="2"/>
  <c r="G233" i="2"/>
  <c r="A236" i="2"/>
  <c r="A189" i="2"/>
  <c r="G188" i="2"/>
  <c r="G321" i="2"/>
  <c r="G281" i="2"/>
  <c r="G148" i="2"/>
  <c r="A149" i="2"/>
  <c r="A150" i="2" s="1"/>
  <c r="A151" i="2" s="1"/>
  <c r="A286" i="2" l="1"/>
  <c r="G285" i="2"/>
  <c r="G236" i="2"/>
  <c r="A237" i="2"/>
  <c r="A238" i="2" s="1"/>
  <c r="A190" i="2"/>
  <c r="A191" i="2" s="1"/>
  <c r="G189" i="2"/>
  <c r="A152" i="2"/>
  <c r="G151" i="2"/>
  <c r="G150" i="2"/>
  <c r="G35" i="2"/>
  <c r="G149" i="2"/>
  <c r="G58" i="2"/>
  <c r="G62" i="2" s="1"/>
  <c r="A323" i="2"/>
  <c r="G322" i="2"/>
  <c r="A287" i="2" l="1"/>
  <c r="A288" i="2" s="1"/>
  <c r="G286" i="2"/>
  <c r="A239" i="2"/>
  <c r="G238" i="2"/>
  <c r="G191" i="2"/>
  <c r="A192" i="2"/>
  <c r="G190" i="2"/>
  <c r="A153" i="2"/>
  <c r="G152" i="2"/>
  <c r="G323" i="2"/>
  <c r="A324" i="2"/>
  <c r="A325" i="2" s="1"/>
  <c r="A326" i="2" s="1"/>
  <c r="G282" i="2"/>
  <c r="G237" i="2"/>
  <c r="A327" i="2" l="1"/>
  <c r="G326" i="2"/>
  <c r="A289" i="2"/>
  <c r="G288" i="2"/>
  <c r="A240" i="2"/>
  <c r="G239" i="2"/>
  <c r="A193" i="2"/>
  <c r="G192" i="2"/>
  <c r="A154" i="2"/>
  <c r="G153" i="2"/>
  <c r="G324" i="2"/>
  <c r="A328" i="2" l="1"/>
  <c r="G327" i="2"/>
  <c r="G289" i="2"/>
  <c r="A290" i="2"/>
  <c r="G290" i="2" s="1"/>
  <c r="A241" i="2"/>
  <c r="G241" i="2" s="1"/>
  <c r="G240" i="2"/>
  <c r="A194" i="2"/>
  <c r="G193" i="2"/>
  <c r="G36" i="2"/>
  <c r="G40" i="2" s="1"/>
  <c r="G85" i="2" s="1"/>
  <c r="A62" i="2"/>
  <c r="A329" i="2" l="1"/>
  <c r="G328" i="2"/>
  <c r="A195" i="2"/>
  <c r="A196" i="2" s="1"/>
  <c r="G194" i="2"/>
  <c r="A40" i="2"/>
  <c r="A85" i="2" s="1"/>
  <c r="A242" i="2"/>
  <c r="G283" i="2"/>
  <c r="G154" i="2"/>
  <c r="A155" i="2"/>
  <c r="G325" i="2"/>
  <c r="A349" i="2" l="1"/>
  <c r="G349" i="2"/>
  <c r="A291" i="2"/>
  <c r="G195" i="2"/>
  <c r="A330" i="2"/>
  <c r="G329" i="2"/>
  <c r="A156" i="2"/>
  <c r="G156" i="2" s="1"/>
  <c r="G155" i="2"/>
  <c r="G242" i="2"/>
  <c r="A243" i="2"/>
  <c r="A331" i="2" l="1"/>
  <c r="A292" i="2"/>
  <c r="A157" i="2"/>
  <c r="A158" i="2" s="1"/>
  <c r="G196" i="2"/>
  <c r="A197" i="2"/>
  <c r="A198" i="2" s="1"/>
  <c r="A244" i="2"/>
  <c r="G243" i="2"/>
  <c r="G287" i="2"/>
  <c r="G330" i="2"/>
  <c r="A332" i="2" l="1"/>
  <c r="G331" i="2"/>
  <c r="A293" i="2"/>
  <c r="G292" i="2"/>
  <c r="G158" i="2"/>
  <c r="A159" i="2"/>
  <c r="G159" i="2" s="1"/>
  <c r="G197" i="2"/>
  <c r="A160" i="2"/>
  <c r="G157" i="2"/>
  <c r="A245" i="2"/>
  <c r="G244" i="2"/>
  <c r="A333" i="2" l="1"/>
  <c r="G332" i="2"/>
  <c r="A294" i="2"/>
  <c r="G293" i="2"/>
  <c r="A161" i="2"/>
  <c r="A162" i="2" s="1"/>
  <c r="G160" i="2"/>
  <c r="A246" i="2"/>
  <c r="A247" i="2" s="1"/>
  <c r="A248" i="2" s="1"/>
  <c r="G245" i="2"/>
  <c r="A334" i="2" l="1"/>
  <c r="A335" i="2" s="1"/>
  <c r="G333" i="2"/>
  <c r="G294" i="2"/>
  <c r="A295" i="2"/>
  <c r="A249" i="2"/>
  <c r="G248" i="2"/>
  <c r="G247" i="2"/>
  <c r="A163" i="2"/>
  <c r="G162" i="2"/>
  <c r="G246" i="2"/>
  <c r="A336" i="2" l="1"/>
  <c r="G335" i="2"/>
  <c r="G334" i="2"/>
  <c r="G249" i="2"/>
  <c r="A250" i="2"/>
  <c r="G250" i="2" s="1"/>
  <c r="A164" i="2"/>
  <c r="G163" i="2"/>
  <c r="A199" i="2"/>
  <c r="G198" i="2"/>
  <c r="A337" i="2" l="1"/>
  <c r="G336" i="2"/>
  <c r="A165" i="2"/>
  <c r="G164" i="2"/>
  <c r="G161" i="2"/>
  <c r="A200" i="2"/>
  <c r="G199" i="2"/>
  <c r="A338" i="2" l="1"/>
  <c r="A251" i="2"/>
  <c r="A252" i="2" s="1"/>
  <c r="G200" i="2"/>
  <c r="A201" i="2"/>
  <c r="A202" i="2" s="1"/>
  <c r="G337" i="2"/>
  <c r="A339" i="2" l="1"/>
  <c r="G338" i="2"/>
  <c r="A253" i="2"/>
  <c r="G252" i="2"/>
  <c r="A203" i="2"/>
  <c r="A204" i="2" s="1"/>
  <c r="A205" i="2" s="1"/>
  <c r="G202" i="2"/>
  <c r="G201" i="2"/>
  <c r="G251" i="2"/>
  <c r="G291" i="2"/>
  <c r="G339" i="2" l="1"/>
  <c r="A340" i="2"/>
  <c r="A254" i="2"/>
  <c r="G254" i="2" s="1"/>
  <c r="G253" i="2"/>
  <c r="G203" i="2"/>
  <c r="A341" i="2" l="1"/>
  <c r="G340" i="2"/>
  <c r="A166" i="2"/>
  <c r="G165" i="2"/>
  <c r="G166" i="2" s="1"/>
  <c r="A342" i="2" l="1"/>
  <c r="A343" i="2" s="1"/>
  <c r="G341" i="2"/>
  <c r="G204" i="2"/>
  <c r="A255" i="2"/>
  <c r="G295" i="2" l="1"/>
  <c r="G296" i="2" s="1"/>
  <c r="A296" i="2"/>
  <c r="A206" i="2"/>
  <c r="G205" i="2"/>
  <c r="G255" i="2"/>
  <c r="A256" i="2"/>
  <c r="G206" i="2" l="1"/>
  <c r="A207" i="2"/>
  <c r="G256" i="2"/>
  <c r="G257" i="2" s="1"/>
  <c r="A257" i="2"/>
  <c r="A208" i="2" l="1"/>
  <c r="G207" i="2"/>
  <c r="G342" i="2"/>
  <c r="G208" i="2" l="1"/>
  <c r="A209" i="2"/>
  <c r="G343" i="2"/>
  <c r="G344" i="2" s="1"/>
  <c r="A344" i="2"/>
  <c r="A345" i="2" s="1"/>
  <c r="A351" i="2" s="1"/>
  <c r="G345" i="2" l="1"/>
  <c r="G351" i="2" s="1"/>
  <c r="G209" i="2"/>
  <c r="G210" i="2" s="1"/>
  <c r="G258" i="2" s="1"/>
  <c r="A210" i="2"/>
  <c r="A258" i="2" s="1"/>
  <c r="A346" i="2" s="1"/>
  <c r="G346" i="2" l="1"/>
  <c r="A350" i="2"/>
  <c r="A352" i="2" s="1"/>
  <c r="G350" i="2" l="1"/>
  <c r="G352" i="2" s="1"/>
</calcChain>
</file>

<file path=xl/sharedStrings.xml><?xml version="1.0" encoding="utf-8"?>
<sst xmlns="http://schemas.openxmlformats.org/spreadsheetml/2006/main" count="461" uniqueCount="300">
  <si>
    <t>№ п/п</t>
  </si>
  <si>
    <t>Автор и наименование учебников</t>
  </si>
  <si>
    <t>год издания</t>
  </si>
  <si>
    <t>% обесп. по фонду   гр.5:гр.1х100</t>
  </si>
  <si>
    <t>%  использ. фонда гр.6:гр.5х100</t>
  </si>
  <si>
    <t xml:space="preserve"> 1 класс (6)</t>
  </si>
  <si>
    <t>Ветшанова А. Букварь.</t>
  </si>
  <si>
    <t>Горецкий В. Руссская азбука.</t>
  </si>
  <si>
    <t>2000 и выше</t>
  </si>
  <si>
    <t>Итого: Чтение</t>
  </si>
  <si>
    <t>Итого: Русский язык</t>
  </si>
  <si>
    <t>Эсеналиева К.Буйлякеева Р. Кыргыз тили</t>
  </si>
  <si>
    <t>Итого: Математика</t>
  </si>
  <si>
    <t>Мамбетова З. Родиноведение</t>
  </si>
  <si>
    <t>ИТОГО за 1 класс</t>
  </si>
  <si>
    <t>2 класс (8)</t>
  </si>
  <si>
    <t>Даувальдер О. Русский язык</t>
  </si>
  <si>
    <t>Рамзаева Т.Г. Русский язык</t>
  </si>
  <si>
    <t>Полякова А. Русский язык</t>
  </si>
  <si>
    <t>Итого:Русский язык</t>
  </si>
  <si>
    <t>Голованова М., Горецкий В. Родная речь</t>
  </si>
  <si>
    <t>Дербишева З. Русское слово</t>
  </si>
  <si>
    <t>Мамбетова  З. Родиноведение</t>
  </si>
  <si>
    <t>Касей М. Музыка</t>
  </si>
  <si>
    <t>ИТОГО: за 2 класс</t>
  </si>
  <si>
    <t>3 класс (9)</t>
  </si>
  <si>
    <t>Даувальтер О.  Русский язык</t>
  </si>
  <si>
    <t>Полякова Т. Русский язык</t>
  </si>
  <si>
    <t>Бухова Е., Солошенко О. Родиноведение</t>
  </si>
  <si>
    <t>Итого: Иностранный язык</t>
  </si>
  <si>
    <t xml:space="preserve">Касей М. Музыка </t>
  </si>
  <si>
    <t>ИТОГО: за 3 класс</t>
  </si>
  <si>
    <t>Рамзаева Т. Русский язык</t>
  </si>
  <si>
    <t>Полякова А.  Русский язык</t>
  </si>
  <si>
    <t>Итого:  Русский  язык</t>
  </si>
  <si>
    <t>Озмитель Е. Книга для чтения</t>
  </si>
  <si>
    <t>Итого: Книга для чтения</t>
  </si>
  <si>
    <t>Итого:  Родиноведение</t>
  </si>
  <si>
    <t>Касей М.  Музыка</t>
  </si>
  <si>
    <t>Акматов Д.   ИХТ</t>
  </si>
  <si>
    <t>ИТОГО: за 4 класс</t>
  </si>
  <si>
    <t>ИТОГО  1-4 классы:</t>
  </si>
  <si>
    <t>Мусаев А.   Кыргыз адабияты</t>
  </si>
  <si>
    <t xml:space="preserve">Итого:  Литература </t>
  </si>
  <si>
    <t>Виленкин Н. Математика</t>
  </si>
  <si>
    <t>ИТОГО: за 5 класс</t>
  </si>
  <si>
    <t>Виленкин  Н.Математика</t>
  </si>
  <si>
    <t>Итого:  Математика</t>
  </si>
  <si>
    <t>Итого: История</t>
  </si>
  <si>
    <t xml:space="preserve">Итого:  Биология </t>
  </si>
  <si>
    <t>ИТОГО за 6 класс</t>
  </si>
  <si>
    <t>Мамытов Ж. Кыргыз тили</t>
  </si>
  <si>
    <t>Оморова А. Кыргыз адабияты</t>
  </si>
  <si>
    <t>Итого: Литература</t>
  </si>
  <si>
    <t>Юсупова А. Английский язык</t>
  </si>
  <si>
    <t>Макарычев Ю. Алгебра</t>
  </si>
  <si>
    <t>Итого: Алгебра</t>
  </si>
  <si>
    <t>Атанасян Л. Геометрия 7-9</t>
  </si>
  <si>
    <t>Итого:  Геометрия</t>
  </si>
  <si>
    <t xml:space="preserve">Мамбетакунов Э.  Физика </t>
  </si>
  <si>
    <t>Итого: Физика</t>
  </si>
  <si>
    <t>Чоротегин Т. История Кыргызстана</t>
  </si>
  <si>
    <t>Агибалова  Е. История средних веков</t>
  </si>
  <si>
    <t>Бурин С. Новая история</t>
  </si>
  <si>
    <t>Быховский Е.  Биология 7-8</t>
  </si>
  <si>
    <t>Захаров В. Биология</t>
  </si>
  <si>
    <t>Итого:Биология</t>
  </si>
  <si>
    <t>ИТОГО за 7 класс</t>
  </si>
  <si>
    <t>Искакова Д. Кыргыз адабияты</t>
  </si>
  <si>
    <t>Итого: Кыргыз адабияты</t>
  </si>
  <si>
    <t>Бархударов С. Русский язык</t>
  </si>
  <si>
    <t xml:space="preserve">Беленький Г.  Литература </t>
  </si>
  <si>
    <t>Итого:  Алгебра</t>
  </si>
  <si>
    <t>Погорелов А. Геометрия 7-11</t>
  </si>
  <si>
    <t>Итого : Геометрия</t>
  </si>
  <si>
    <t>Перышкин А. Физика</t>
  </si>
  <si>
    <t>Итого: Химия</t>
  </si>
  <si>
    <t>Цузмер А.  Биология</t>
  </si>
  <si>
    <t>Батуев А. Биология</t>
  </si>
  <si>
    <t>Итого:История</t>
  </si>
  <si>
    <t>ИТОГО за 8 класс</t>
  </si>
  <si>
    <t>Абдувалиев И.  Кыргыз язык</t>
  </si>
  <si>
    <t>Маранцман В.  Литература</t>
  </si>
  <si>
    <t xml:space="preserve">Старков  А.  Английский  язык </t>
  </si>
  <si>
    <t xml:space="preserve">Афанасьева О. Английский  язык </t>
  </si>
  <si>
    <t>Юсупова. А. Английский язык</t>
  </si>
  <si>
    <t>Итого: Геометрия</t>
  </si>
  <si>
    <t>Кикоин И. Физика</t>
  </si>
  <si>
    <t>Рудзитис Г. Химия</t>
  </si>
  <si>
    <t>Ботвинников А. Черчение  8-9</t>
  </si>
  <si>
    <t>Итого: 9 класс</t>
  </si>
  <si>
    <t>Итого 5-9 классы:</t>
  </si>
  <si>
    <t>Греков В. Пособие по русскому языку 10-11</t>
  </si>
  <si>
    <t xml:space="preserve">Власенков А. Русский язык 10-11 </t>
  </si>
  <si>
    <t xml:space="preserve">Абылаева Н.  Кыргыз тили  </t>
  </si>
  <si>
    <t>Исаева В. Кырзыз адабияты</t>
  </si>
  <si>
    <t>Юсупова А.Н Английский язык</t>
  </si>
  <si>
    <t>Погорелов А.В. Геометрия 7-11</t>
  </si>
  <si>
    <t>Атанасян Л.С. Геометрия 10-11</t>
  </si>
  <si>
    <t>Рудзитис Г. Е. Химия</t>
  </si>
  <si>
    <t xml:space="preserve">Полянский Ю.И.  Общая биология 10-11 </t>
  </si>
  <si>
    <t>Итого: Биология</t>
  </si>
  <si>
    <t>Осмонов О. История Кыргызстана</t>
  </si>
  <si>
    <t>ИТОГО за 10 класс</t>
  </si>
  <si>
    <t>Итого:  Русская литература</t>
  </si>
  <si>
    <t>Афанасьева О.  Английский язык 10-11</t>
  </si>
  <si>
    <t>Итого: Алгебра и начала анализа</t>
  </si>
  <si>
    <t>Погорелов Геометрия 7-11</t>
  </si>
  <si>
    <t>Мякишев  Г.Я. Физика</t>
  </si>
  <si>
    <t>Рудзитис Г.Е. Химия</t>
  </si>
  <si>
    <t>Итого: Химии</t>
  </si>
  <si>
    <t>Максаковский В.П.  География</t>
  </si>
  <si>
    <t>Левитан Е.П. Астрономия</t>
  </si>
  <si>
    <t>Бреславский В.И. ДПМ</t>
  </si>
  <si>
    <t>Итого:  за  11класс</t>
  </si>
  <si>
    <t>Итого:  10-11 класс</t>
  </si>
  <si>
    <t>ВСЕГО: за 1-11 класс</t>
  </si>
  <si>
    <t>контингенты</t>
  </si>
  <si>
    <t>обеспеченность по возрастным категориям</t>
  </si>
  <si>
    <t>1-4 классы</t>
  </si>
  <si>
    <t>5-9 классы</t>
  </si>
  <si>
    <t>10-11 классы</t>
  </si>
  <si>
    <t>Всего</t>
  </si>
  <si>
    <t>МП.</t>
  </si>
  <si>
    <t>Заведующая библиотекой______________________________</t>
  </si>
  <si>
    <t>(ФИО подпись)</t>
  </si>
  <si>
    <t>Мамбетова З.  Архипова И. Родиноведение</t>
  </si>
  <si>
    <t>Итого: Родиноведения</t>
  </si>
  <si>
    <t xml:space="preserve">Абдышева Ч., Английский язык </t>
  </si>
  <si>
    <t>Мордкович  А. Алгебра в 2-х частях</t>
  </si>
  <si>
    <t>Бунчук А.В., Шахмаев Н.М., Физика</t>
  </si>
  <si>
    <t>Ибрагимов С. Кыргыз тили</t>
  </si>
  <si>
    <t>Рысбаева Б. Химия</t>
  </si>
  <si>
    <t xml:space="preserve">Бакиров Н. География      </t>
  </si>
  <si>
    <t>Доолоткелдиева Т. Биология</t>
  </si>
  <si>
    <t>Беляев Д. Биология</t>
  </si>
  <si>
    <t>Иманкулов  М.  Суверенный Кыргызстан</t>
  </si>
  <si>
    <t>1991 и выше</t>
  </si>
  <si>
    <t>1992 и выше</t>
  </si>
  <si>
    <t xml:space="preserve">       </t>
  </si>
  <si>
    <t>Буйлякеева Р. Кыргызский язык и чтение</t>
  </si>
  <si>
    <t>2010 и выше</t>
  </si>
  <si>
    <t>Итого: Английский язык</t>
  </si>
  <si>
    <t>Озмитель Е.Е. Русская литература</t>
  </si>
  <si>
    <t>Осмонов О. История Кыргызстана и Мировая история</t>
  </si>
  <si>
    <t>Мамбетакунов Э. Естествознание</t>
  </si>
  <si>
    <t>Акматов Д. ИХТ</t>
  </si>
  <si>
    <t>Муратов А. Музыка</t>
  </si>
  <si>
    <t>Усеналиев Т. Мусаев А. Кыргыз адабияты</t>
  </si>
  <si>
    <t>Бреусенко Л.М.  Русский язык</t>
  </si>
  <si>
    <t>Бреусенко  Л.М.  Русский язык</t>
  </si>
  <si>
    <t>Баранов М.Т., Ладыженская Т.А. Русский язык</t>
  </si>
  <si>
    <t>Пасечник В.В., Биология</t>
  </si>
  <si>
    <t>Коринская В. География материков</t>
  </si>
  <si>
    <t xml:space="preserve">Старков А. Английский язык </t>
  </si>
  <si>
    <t>Габриэлян О.С. Химия</t>
  </si>
  <si>
    <t>Захаров В., Сонин Н. Биология</t>
  </si>
  <si>
    <t>Омурбеков Т.И. История Кыргызстана</t>
  </si>
  <si>
    <t>Осмонов А. Физическая география Кыргызстана</t>
  </si>
  <si>
    <r>
      <t>8 класс (14)</t>
    </r>
    <r>
      <rPr>
        <b/>
        <sz val="10"/>
        <color indexed="10"/>
        <rFont val="Times New Roman"/>
        <family val="1"/>
        <charset val="204"/>
      </rPr>
      <t xml:space="preserve"> </t>
    </r>
  </si>
  <si>
    <t>Иманкулов  М.  История Кыргызстана</t>
  </si>
  <si>
    <t>9 класс (14)</t>
  </si>
  <si>
    <t>10 класс (14)</t>
  </si>
  <si>
    <t>Лебедев Ю.В. Русская литература ХХ века</t>
  </si>
  <si>
    <t xml:space="preserve">Колмогоров А.  Алгебра и начала анализа </t>
  </si>
  <si>
    <t>Пилон  Ж. Граждановедение и участие  в управлении государством. 1-я часть</t>
  </si>
  <si>
    <t>11 класс (15)</t>
  </si>
  <si>
    <t>Греков В. Ф. Пособие по русскому языку10-11</t>
  </si>
  <si>
    <t>Агеносова В.В. Литература</t>
  </si>
  <si>
    <t>Агеносова В.В. Хрестоматия по литературе</t>
  </si>
  <si>
    <t xml:space="preserve">Колмогоров А.  Алгебра и начала анализа 10-11 </t>
  </si>
  <si>
    <t>Захаров В.Б. Биология. Общая биология.</t>
  </si>
  <si>
    <t>Русский  язык обучения</t>
  </si>
  <si>
    <t xml:space="preserve"> </t>
  </si>
  <si>
    <t>2006 и выше</t>
  </si>
  <si>
    <t>Моро М.И. Математика в 2-х частях</t>
  </si>
  <si>
    <t>2003 и выше</t>
  </si>
  <si>
    <t>2004 и выше</t>
  </si>
  <si>
    <t>Кенчиева Ч., Сарылбекова З. и др.  Кыргызский язык и чтение</t>
  </si>
  <si>
    <t>Ахматов Д. ИЗО ( ИХТ)</t>
  </si>
  <si>
    <t>Голованова М. Родная речь (в 2-х частях)</t>
  </si>
  <si>
    <t>Озмитель Е., Власова И.В. Книга для чтения</t>
  </si>
  <si>
    <t>Бухова Е., Солошенко О., Шаповалова Е.П. Родиноведение</t>
  </si>
  <si>
    <t>Акматов Д., Багдасарян А. ИХТ</t>
  </si>
  <si>
    <t>Калюжная  Л., Качигулова В.Н. Русский язык</t>
  </si>
  <si>
    <t xml:space="preserve">2004 и выше </t>
  </si>
  <si>
    <t>4 класс (9)</t>
  </si>
  <si>
    <t>Жусупбекова Н.С. и др. Кыргыз тили</t>
  </si>
  <si>
    <t>Осмонов О., и др. История Кыргызстана и Мировая история</t>
  </si>
  <si>
    <t>Осмонов О., и др. Человек и общество</t>
  </si>
  <si>
    <t>Кыдыралиев С.К. и др. Математика</t>
  </si>
  <si>
    <t>2002 и выше</t>
  </si>
  <si>
    <t>Мамбеталиев Ч., и др. Технология</t>
  </si>
  <si>
    <t>Орускулов Т.,  и др. Информатика</t>
  </si>
  <si>
    <t>5 класс (13)</t>
  </si>
  <si>
    <t>Кыдыралиев С.К. и др.  Математика 2018</t>
  </si>
  <si>
    <t>Вигасин А.А.  История Древнего мира</t>
  </si>
  <si>
    <t>2007 и выше</t>
  </si>
  <si>
    <t xml:space="preserve">Субанова М.,  и др. Биология </t>
  </si>
  <si>
    <t>Осмонов О., и др.  Человек и общество</t>
  </si>
  <si>
    <t>Орускулов Т., и др. Информатика</t>
  </si>
  <si>
    <t>6 класс (14)</t>
  </si>
  <si>
    <t>Коровина В.  Литература  (в 2-х частях)</t>
  </si>
  <si>
    <t>Курдюмова Т.  Литература (в 2-х частях)</t>
  </si>
  <si>
    <t>Абдышева Ч., ж.б.  Английский язык</t>
  </si>
  <si>
    <t>Итого: Информатика и ИКТ</t>
  </si>
  <si>
    <t>7 класс (12)</t>
  </si>
  <si>
    <t>2008 и выше</t>
  </si>
  <si>
    <t>Бархударов С., Крючков С.Е. Русский язык (в 2-х частях)</t>
  </si>
  <si>
    <t>Курдюмова Т.Ф. Литература (в 2-х частях)</t>
  </si>
  <si>
    <t>Коровина В., Журавлев В.П. и др.  Литература  (в 2-х частях)</t>
  </si>
  <si>
    <t>2005 и выше</t>
  </si>
  <si>
    <t>Мордкович А.  Алгебра (в 2-х частях)</t>
  </si>
  <si>
    <t>2001 и выше</t>
  </si>
  <si>
    <t>Рысбаева Б. и др. Химия</t>
  </si>
  <si>
    <t>Рудзитис Г., Фельдман Ф. и др.  Химия</t>
  </si>
  <si>
    <t>1998 и выше</t>
  </si>
  <si>
    <t>Коровина В. Литература (в 2-х частях)</t>
  </si>
  <si>
    <t>1996 и выше</t>
  </si>
  <si>
    <t>Погорелов. Геометрия 7-9</t>
  </si>
  <si>
    <t>Перышкин А.В.,  Физика</t>
  </si>
  <si>
    <t>Старков А. Р. Английский язык</t>
  </si>
  <si>
    <t xml:space="preserve">Афанасьева О.  И др.  Английский язык 10-11 </t>
  </si>
  <si>
    <t>Мякишев Г.Я. Физика</t>
  </si>
  <si>
    <t xml:space="preserve">Габриэлян О. С. Химия </t>
  </si>
  <si>
    <t xml:space="preserve">Беляев  Д.К. и др. Биология </t>
  </si>
  <si>
    <t xml:space="preserve">Максаковский В.П. География </t>
  </si>
  <si>
    <t xml:space="preserve">2012 и выше </t>
  </si>
  <si>
    <t xml:space="preserve">2006 и выше </t>
  </si>
  <si>
    <t xml:space="preserve">Старков А. Английский  язык  </t>
  </si>
  <si>
    <t xml:space="preserve">2002 и выше </t>
  </si>
  <si>
    <t>Алимов Ш.А., Колягин Ю.М., Ткачева М.В. Математика. Геометрия (базовый и углубленный уровень) 10-11 кл.</t>
  </si>
  <si>
    <t>2013 и выше</t>
  </si>
  <si>
    <t>Полянский Ю.И. Общая биология 10-11</t>
  </si>
  <si>
    <t>2013/18</t>
  </si>
  <si>
    <t>Дооталиев А. Краткие рассказы по истории Кыргызстана</t>
  </si>
  <si>
    <t>Ботвинников  А. Черчение 8-9</t>
  </si>
  <si>
    <t>Директор школы____________________________</t>
  </si>
  <si>
    <t xml:space="preserve">Примечание:  </t>
  </si>
  <si>
    <t>1. Для вычисления итогового %  за один класс по графе 7,  сумма процентов  графы 7 по одному классу делится на количество предметов, указанных в скобках.</t>
  </si>
  <si>
    <t xml:space="preserve">2. Процент использования фонда (графа 8) вычисляется  по указанной формуле построчно до конца таблицы. </t>
  </si>
  <si>
    <t>3. Для выведения среднего %   по начальной школе (1 - 4 кл.) складываются  итоговые проценты  по каждому классу   и делятся на 4.</t>
  </si>
  <si>
    <t>4. Для выведения среднего %   по средней школе (5 -9 кл.) складываются  итоговые проценты  по каждому классу   и делятся на 5.</t>
  </si>
  <si>
    <t>5. Для выведения среднего %   по средней школе (10 -11 кл.) складываются  итоговые проценты  по каждому классу   и делятся на 2.</t>
  </si>
  <si>
    <t>6.  Средние проценты по параллелям выводятся в отдельную таблицу.</t>
  </si>
  <si>
    <t>Мкртчян С.Ш. Математика (в 2-х частях)</t>
  </si>
  <si>
    <t>Токтобаева Г.Д. Основы безопасности жизнедеятельности (учебное пособие)</t>
  </si>
  <si>
    <t>Жумакадырова Ч., и др. Основы безопасности жизнедеятельности 1-9 кл.</t>
  </si>
  <si>
    <t>Итого: ОБЖ</t>
  </si>
  <si>
    <t>Бекбоев И. и др. Математика</t>
  </si>
  <si>
    <t>Мамбеталиев Ч. и др. Технология</t>
  </si>
  <si>
    <t xml:space="preserve">Зубарева И.И., Мрдкович А.Г.  Математика </t>
  </si>
  <si>
    <t>Герасимова Т.П. География</t>
  </si>
  <si>
    <t>Погорелов А. Геометрия 7-9 / 7-11</t>
  </si>
  <si>
    <t>Угринович Н.Д. Информатика</t>
  </si>
  <si>
    <t>Цыбуля И.Н., Самыкбаева Л.А., Беляев А.А.  и др. Информатика 7–9</t>
  </si>
  <si>
    <t>Суматохин С.В., Трайтак Д.И. Биология  Живые организмы. Животные</t>
  </si>
  <si>
    <t>Пасечник В.В. и др. Биология</t>
  </si>
  <si>
    <t>Босова Л.Л. Информатика</t>
  </si>
  <si>
    <t>Граник Г.Г.,  Борисенко Н.А.  и др Русский язык  (в 3-х частях)</t>
  </si>
  <si>
    <t>Львова С.И., Львов В.В. Русский язык (в 3-х частях)</t>
  </si>
  <si>
    <t>Итого: География</t>
  </si>
  <si>
    <t xml:space="preserve">Кузнецова А.П. и др. География </t>
  </si>
  <si>
    <t>Петрова Н.Н., Максимова Н.А. География Материки и страны</t>
  </si>
  <si>
    <t>Бунчук А.В.,Шахмаев Н.М. Физика</t>
  </si>
  <si>
    <t xml:space="preserve">Рохлов В.С.,  Трофимов С.Б. Биология. Человек и его здоровье </t>
  </si>
  <si>
    <t xml:space="preserve">Тростенцова Л.А. и др. Русский язык  </t>
  </si>
  <si>
    <t>Львова С.И., Львов В.В. Русский язык (в 2-х частях)</t>
  </si>
  <si>
    <t>Граник Г.Г. и др Русский язык  (в 2-х частях)</t>
  </si>
  <si>
    <t>Шахмаев Н.М., Бунчук А.В. Физика</t>
  </si>
  <si>
    <t>Захаров В.Б. и др. Биология</t>
  </si>
  <si>
    <t>Ефимова Т.М., Шубин А.О., Сухорукова Л.Н. Биология: Общие закономерности жизни</t>
  </si>
  <si>
    <t xml:space="preserve">Кредер А.А. Новейшая история </t>
  </si>
  <si>
    <t>Сороко-Цюпа О.С. Новейшая история</t>
  </si>
  <si>
    <t>Львова С.И., Львов В.В. Русский язык (базовый уровень)</t>
  </si>
  <si>
    <t>Мордкович А.Г. Алгебра (в 2-х частях)</t>
  </si>
  <si>
    <t>Тихомирова С.А. Физика</t>
  </si>
  <si>
    <t>Андреева Н.Д. Биология  10-11 классы (базовый уровень)</t>
  </si>
  <si>
    <t>Теремов А.В., Петросова Р.А. Биология. Биологическая система и процессы
(углубленный уровень)</t>
  </si>
  <si>
    <t xml:space="preserve">Итого: География </t>
  </si>
  <si>
    <t>Лопатников Д.Л. Экономическая и социальная география мира (базовый уровень) в 2-х частях</t>
  </si>
  <si>
    <t>Хачатурян В.М. История мировых цивилизаций</t>
  </si>
  <si>
    <t>1997 и выше</t>
  </si>
  <si>
    <t>Мордкович А.Г. Геометрия 10-11</t>
  </si>
  <si>
    <t>Тихомирова С.А., Яворский Б.М. Физика (базовый уровень)</t>
  </si>
  <si>
    <t>Андреева Н.Д. Биология  10-11 кл. (базовый уровень)</t>
  </si>
  <si>
    <t>Теремов А.В., Петросова Р.А. Биология. Биологические системы и процессы  (углубленный уровень)</t>
  </si>
  <si>
    <t>Осмонов А.  Геоэкология</t>
  </si>
  <si>
    <t>Лопатников Д.Л. Экономическая и социальная география мира 10-11 кл (базовый уровень,  в 2-х частях)</t>
  </si>
  <si>
    <t>Итого: Астрономия</t>
  </si>
  <si>
    <t xml:space="preserve">Воронцов-Вельяминов Б.А. Астрономия </t>
  </si>
  <si>
    <t>Пилон Ж. Граждановедение и участие в управлении государством. 2-я часть</t>
  </si>
  <si>
    <t>Кредер А.А. Новейшая история 20 век</t>
  </si>
  <si>
    <t>Сорока-Цюпа О.С. Новейшая история</t>
  </si>
  <si>
    <t>Контингент учащихся</t>
  </si>
  <si>
    <t>количество учебников в  фонде</t>
  </si>
  <si>
    <t>всего  используется</t>
  </si>
  <si>
    <t xml:space="preserve">  Указание: Заполнять можно в столбцах E и F, а в столбце A клетки: А7,А21,А41,А63,А86,А106,А127,А167,А211,А259,А297</t>
  </si>
  <si>
    <t xml:space="preserve">        Сведения о состоянии фонда учебников школьных библиотек и обеспеченность учебниками в 2020-2021 учебном году</t>
  </si>
  <si>
    <t xml:space="preserve">Первомайский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</si>
</sst>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0"/>
      <color rgb="FF0000FF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indexed="1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b/>
      <sz val="10"/>
      <color rgb="FFCC3399"/>
      <name val="Times New Roman"/>
      <family val="1"/>
      <charset val="204"/>
    </font>
    <font>
      <b/>
      <sz val="10"/>
      <color rgb="FFCC0099"/>
      <name val="Times New Roman"/>
      <family val="1"/>
      <charset val="204"/>
    </font>
    <font>
      <sz val="10"/>
      <color rgb="FFCC0099"/>
      <name val="Times New Roman"/>
      <family val="1"/>
      <charset val="204"/>
    </font>
    <font>
      <b/>
      <sz val="10"/>
      <color rgb="FFD60093"/>
      <name val="Times New Roman"/>
      <family val="1"/>
      <charset val="204"/>
    </font>
    <font>
      <sz val="10"/>
      <color rgb="FFD60093"/>
      <name val="Times New Roman"/>
      <family val="1"/>
      <charset val="204"/>
    </font>
    <font>
      <b/>
      <sz val="10"/>
      <color theme="8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FDA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5">
    <xf numFmtId="0" fontId="0" fillId="0" borderId="0" xfId="0"/>
    <xf numFmtId="0" fontId="4" fillId="0" borderId="0" xfId="0" applyFont="1" applyFill="1" applyProtection="1"/>
    <xf numFmtId="0" fontId="8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/>
    </xf>
    <xf numFmtId="0" fontId="8" fillId="0" borderId="1" xfId="0" applyFont="1" applyFill="1" applyBorder="1" applyProtection="1"/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vertical="center"/>
    </xf>
    <xf numFmtId="0" fontId="3" fillId="0" borderId="1" xfId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vertical="center"/>
    </xf>
    <xf numFmtId="0" fontId="6" fillId="0" borderId="1" xfId="1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vertical="center" wrapText="1"/>
    </xf>
    <xf numFmtId="0" fontId="10" fillId="3" borderId="1" xfId="0" applyFont="1" applyFill="1" applyBorder="1" applyProtection="1"/>
    <xf numFmtId="0" fontId="3" fillId="3" borderId="1" xfId="0" applyFont="1" applyFill="1" applyBorder="1" applyAlignment="1" applyProtection="1">
      <alignment vertical="center"/>
    </xf>
    <xf numFmtId="0" fontId="7" fillId="3" borderId="1" xfId="0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9" fillId="5" borderId="1" xfId="1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</xf>
    <xf numFmtId="0" fontId="2" fillId="5" borderId="1" xfId="1" applyFont="1" applyFill="1" applyBorder="1" applyAlignment="1" applyProtection="1">
      <alignment horizontal="center" vertical="center" wrapText="1"/>
    </xf>
    <xf numFmtId="0" fontId="10" fillId="5" borderId="1" xfId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top" wrapText="1"/>
    </xf>
    <xf numFmtId="10" fontId="3" fillId="0" borderId="1" xfId="0" applyNumberFormat="1" applyFont="1" applyFill="1" applyBorder="1" applyAlignment="1" applyProtection="1">
      <alignment horizontal="center" vertical="center" wrapText="1"/>
    </xf>
    <xf numFmtId="10" fontId="9" fillId="5" borderId="1" xfId="0" applyNumberFormat="1" applyFont="1" applyFill="1" applyBorder="1" applyAlignment="1" applyProtection="1">
      <alignment horizontal="center" vertical="center"/>
    </xf>
    <xf numFmtId="10" fontId="7" fillId="3" borderId="1" xfId="0" applyNumberFormat="1" applyFont="1" applyFill="1" applyBorder="1" applyAlignment="1" applyProtection="1">
      <alignment horizontal="center" vertical="center"/>
    </xf>
    <xf numFmtId="10" fontId="7" fillId="4" borderId="1" xfId="0" applyNumberFormat="1" applyFont="1" applyFill="1" applyBorder="1" applyAlignment="1" applyProtection="1">
      <alignment horizontal="center" vertical="center"/>
    </xf>
    <xf numFmtId="10" fontId="3" fillId="3" borderId="1" xfId="0" applyNumberFormat="1" applyFont="1" applyFill="1" applyBorder="1" applyAlignment="1" applyProtection="1">
      <alignment horizontal="center" vertical="center"/>
    </xf>
    <xf numFmtId="10" fontId="3" fillId="4" borderId="1" xfId="0" applyNumberFormat="1" applyFont="1" applyFill="1" applyBorder="1" applyAlignment="1" applyProtection="1">
      <alignment horizontal="center" vertical="center"/>
    </xf>
    <xf numFmtId="10" fontId="9" fillId="3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/>
    </xf>
    <xf numFmtId="0" fontId="3" fillId="3" borderId="1" xfId="0" applyNumberFormat="1" applyFont="1" applyFill="1" applyBorder="1" applyAlignment="1" applyProtection="1">
      <alignment horizontal="center" vertical="center"/>
    </xf>
    <xf numFmtId="0" fontId="9" fillId="5" borderId="1" xfId="0" applyNumberFormat="1" applyFont="1" applyFill="1" applyBorder="1" applyAlignment="1" applyProtection="1">
      <alignment horizontal="center" vertical="center"/>
    </xf>
    <xf numFmtId="0" fontId="7" fillId="3" borderId="1" xfId="0" applyNumberFormat="1" applyFont="1" applyFill="1" applyBorder="1" applyAlignment="1" applyProtection="1">
      <alignment horizontal="center" vertical="center"/>
    </xf>
    <xf numFmtId="0" fontId="9" fillId="3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9" fillId="5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11" fillId="0" borderId="0" xfId="0" applyNumberFormat="1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8" fillId="3" borderId="1" xfId="0" applyFont="1" applyFill="1" applyBorder="1" applyProtection="1"/>
    <xf numFmtId="10" fontId="7" fillId="0" borderId="1" xfId="0" applyNumberFormat="1" applyFont="1" applyFill="1" applyBorder="1" applyProtection="1"/>
    <xf numFmtId="10" fontId="7" fillId="0" borderId="1" xfId="0" applyNumberFormat="1" applyFont="1" applyFill="1" applyBorder="1" applyAlignment="1" applyProtection="1">
      <alignment horizontal="center" vertical="center"/>
    </xf>
    <xf numFmtId="10" fontId="24" fillId="0" borderId="1" xfId="0" applyNumberFormat="1" applyFont="1" applyFill="1" applyBorder="1" applyAlignment="1" applyProtection="1">
      <alignment horizontal="center" vertical="center"/>
    </xf>
    <xf numFmtId="10" fontId="7" fillId="0" borderId="0" xfId="0" applyNumberFormat="1" applyFont="1" applyFill="1" applyProtection="1"/>
    <xf numFmtId="10" fontId="11" fillId="0" borderId="0" xfId="0" applyNumberFormat="1" applyFont="1" applyFill="1" applyProtection="1"/>
    <xf numFmtId="0" fontId="25" fillId="0" borderId="0" xfId="0" applyFont="1" applyAlignment="1" applyProtection="1">
      <alignment horizontal="center" vertical="center"/>
    </xf>
    <xf numFmtId="0" fontId="26" fillId="0" borderId="0" xfId="0" applyFont="1" applyProtection="1"/>
    <xf numFmtId="0" fontId="2" fillId="0" borderId="0" xfId="0" applyFont="1" applyProtection="1"/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/>
    </xf>
    <xf numFmtId="0" fontId="26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/>
    </xf>
    <xf numFmtId="0" fontId="27" fillId="0" borderId="0" xfId="0" applyFont="1" applyAlignment="1" applyProtection="1">
      <alignment horizontal="center" vertical="center"/>
    </xf>
    <xf numFmtId="0" fontId="28" fillId="0" borderId="0" xfId="0" applyFont="1" applyProtection="1"/>
    <xf numFmtId="0" fontId="29" fillId="0" borderId="0" xfId="0" applyFont="1" applyAlignment="1" applyProtection="1">
      <alignment vertical="center"/>
    </xf>
    <xf numFmtId="0" fontId="30" fillId="0" borderId="0" xfId="0" applyFont="1" applyProtection="1"/>
    <xf numFmtId="10" fontId="22" fillId="0" borderId="0" xfId="0" applyNumberFormat="1" applyFont="1" applyFill="1" applyProtection="1"/>
    <xf numFmtId="0" fontId="3" fillId="4" borderId="1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11" fillId="0" borderId="0" xfId="0" applyFont="1" applyFill="1" applyProtection="1"/>
    <xf numFmtId="0" fontId="2" fillId="4" borderId="1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/>
    </xf>
    <xf numFmtId="0" fontId="9" fillId="5" borderId="1" xfId="1" applyFont="1" applyFill="1" applyBorder="1" applyAlignment="1" applyProtection="1">
      <alignment horizontal="center" vertical="center"/>
    </xf>
    <xf numFmtId="0" fontId="3" fillId="5" borderId="1" xfId="1" applyFont="1" applyFill="1" applyBorder="1" applyAlignment="1" applyProtection="1">
      <alignment horizontal="center" vertical="center"/>
    </xf>
    <xf numFmtId="0" fontId="9" fillId="5" borderId="1" xfId="0" applyFont="1" applyFill="1" applyBorder="1" applyProtection="1"/>
    <xf numFmtId="0" fontId="3" fillId="5" borderId="1" xfId="1" applyFont="1" applyFill="1" applyBorder="1" applyAlignment="1" applyProtection="1">
      <alignment horizontal="center"/>
    </xf>
    <xf numFmtId="0" fontId="7" fillId="0" borderId="1" xfId="0" applyFont="1" applyFill="1" applyBorder="1" applyProtection="1"/>
    <xf numFmtId="0" fontId="9" fillId="5" borderId="1" xfId="1" applyFont="1" applyFill="1" applyBorder="1" applyAlignment="1" applyProtection="1">
      <alignment horizontal="center"/>
    </xf>
    <xf numFmtId="0" fontId="7" fillId="0" borderId="0" xfId="0" applyFont="1" applyFill="1" applyProtection="1"/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27" fillId="0" borderId="0" xfId="0" applyFont="1" applyProtection="1"/>
    <xf numFmtId="0" fontId="3" fillId="3" borderId="1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vertical="center"/>
    </xf>
    <xf numFmtId="0" fontId="2" fillId="4" borderId="1" xfId="0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vertical="center" wrapText="1"/>
    </xf>
    <xf numFmtId="0" fontId="5" fillId="7" borderId="0" xfId="0" applyFont="1" applyFill="1" applyAlignment="1" applyProtection="1">
      <alignment vertical="center"/>
      <protection locked="0"/>
    </xf>
    <xf numFmtId="0" fontId="6" fillId="7" borderId="0" xfId="0" applyFont="1" applyFill="1" applyAlignment="1" applyProtection="1">
      <alignment horizontal="center"/>
      <protection locked="0"/>
    </xf>
    <xf numFmtId="0" fontId="6" fillId="7" borderId="0" xfId="0" applyFont="1" applyFill="1" applyAlignment="1" applyProtection="1">
      <alignment horizontal="left" vertical="center"/>
      <protection locked="0"/>
    </xf>
    <xf numFmtId="0" fontId="4" fillId="7" borderId="0" xfId="0" applyFont="1" applyFill="1" applyProtection="1">
      <protection locked="0"/>
    </xf>
    <xf numFmtId="0" fontId="3" fillId="7" borderId="1" xfId="0" applyNumberFormat="1" applyFont="1" applyFill="1" applyBorder="1" applyAlignment="1" applyProtection="1">
      <alignment horizontal="center" vertical="center"/>
      <protection locked="0"/>
    </xf>
    <xf numFmtId="0" fontId="7" fillId="7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12" fillId="2" borderId="1" xfId="1" applyFont="1" applyFill="1" applyBorder="1" applyAlignment="1" applyProtection="1">
      <alignment horizontal="center" vertical="center"/>
    </xf>
    <xf numFmtId="0" fontId="6" fillId="2" borderId="1" xfId="1" applyFont="1" applyFill="1" applyBorder="1" applyAlignment="1" applyProtection="1">
      <alignment horizontal="center" vertical="center" wrapText="1"/>
    </xf>
    <xf numFmtId="0" fontId="14" fillId="2" borderId="1" xfId="1" applyFont="1" applyFill="1" applyBorder="1" applyAlignment="1" applyProtection="1">
      <alignment horizontal="center" vertical="center" wrapText="1"/>
    </xf>
    <xf numFmtId="10" fontId="6" fillId="2" borderId="1" xfId="0" applyNumberFormat="1" applyFont="1" applyFill="1" applyBorder="1" applyAlignment="1" applyProtection="1">
      <alignment horizontal="center" vertical="center"/>
    </xf>
    <xf numFmtId="0" fontId="6" fillId="2" borderId="1" xfId="1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left" vertical="center"/>
    </xf>
    <xf numFmtId="0" fontId="14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/>
    </xf>
    <xf numFmtId="0" fontId="14" fillId="2" borderId="1" xfId="0" applyFont="1" applyFill="1" applyBorder="1" applyProtection="1"/>
    <xf numFmtId="10" fontId="20" fillId="2" borderId="1" xfId="0" applyNumberFormat="1" applyFont="1" applyFill="1" applyBorder="1" applyAlignment="1" applyProtection="1">
      <alignment horizontal="center" vertical="center"/>
    </xf>
    <xf numFmtId="10" fontId="25" fillId="0" borderId="0" xfId="0" applyNumberFormat="1" applyFont="1" applyProtection="1"/>
    <xf numFmtId="10" fontId="25" fillId="0" borderId="0" xfId="0" applyNumberFormat="1" applyFont="1" applyAlignment="1" applyProtection="1">
      <alignment horizontal="left"/>
    </xf>
    <xf numFmtId="10" fontId="27" fillId="0" borderId="0" xfId="0" applyNumberFormat="1" applyFont="1" applyProtection="1"/>
    <xf numFmtId="0" fontId="11" fillId="7" borderId="0" xfId="0" applyNumberFormat="1" applyFont="1" applyFill="1" applyProtection="1">
      <protection locked="0"/>
    </xf>
    <xf numFmtId="0" fontId="7" fillId="0" borderId="1" xfId="0" applyNumberFormat="1" applyFont="1" applyFill="1" applyBorder="1" applyProtection="1"/>
    <xf numFmtId="0" fontId="7" fillId="3" borderId="1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Protection="1"/>
    <xf numFmtId="0" fontId="11" fillId="0" borderId="0" xfId="0" applyNumberFormat="1" applyFont="1" applyFill="1" applyProtection="1"/>
    <xf numFmtId="0" fontId="4" fillId="6" borderId="0" xfId="0" applyFont="1" applyFill="1" applyProtection="1"/>
    <xf numFmtId="0" fontId="11" fillId="6" borderId="0" xfId="0" applyFont="1" applyFill="1" applyProtection="1"/>
    <xf numFmtId="0" fontId="2" fillId="6" borderId="0" xfId="0" applyFont="1" applyFill="1" applyProtection="1"/>
    <xf numFmtId="0" fontId="1" fillId="6" borderId="0" xfId="0" applyFont="1" applyFill="1" applyAlignment="1" applyProtection="1">
      <alignment horizontal="left"/>
    </xf>
    <xf numFmtId="0" fontId="30" fillId="6" borderId="0" xfId="0" applyFont="1" applyFill="1" applyProtection="1"/>
    <xf numFmtId="0" fontId="27" fillId="0" borderId="0" xfId="0" applyFont="1" applyAlignment="1" applyProtection="1">
      <alignment horizontal="left" vertical="top"/>
    </xf>
    <xf numFmtId="0" fontId="27" fillId="6" borderId="0" xfId="0" applyFont="1" applyFill="1" applyAlignment="1" applyProtection="1">
      <alignment horizontal="left" vertical="top"/>
    </xf>
    <xf numFmtId="0" fontId="4" fillId="0" borderId="0" xfId="0" applyFont="1" applyFill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3" fillId="0" borderId="0" xfId="0" applyNumberFormat="1" applyFont="1" applyFill="1" applyAlignment="1" applyProtection="1">
      <alignment horizontal="left" vertical="center"/>
    </xf>
    <xf numFmtId="10" fontId="3" fillId="0" borderId="0" xfId="0" applyNumberFormat="1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4" fillId="6" borderId="0" xfId="0" applyFont="1" applyFill="1" applyAlignment="1" applyProtection="1">
      <alignment horizontal="left" vertical="center"/>
    </xf>
    <xf numFmtId="0" fontId="3" fillId="5" borderId="1" xfId="0" applyFont="1" applyFill="1" applyBorder="1" applyAlignment="1" applyProtection="1">
      <alignment horizontal="center" vertical="center" wrapText="1"/>
    </xf>
    <xf numFmtId="0" fontId="15" fillId="5" borderId="1" xfId="0" applyNumberFormat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/>
    </xf>
    <xf numFmtId="0" fontId="16" fillId="5" borderId="1" xfId="1" applyFont="1" applyFill="1" applyBorder="1" applyAlignment="1" applyProtection="1">
      <alignment vertical="center"/>
    </xf>
    <xf numFmtId="0" fontId="17" fillId="5" borderId="1" xfId="0" applyFont="1" applyFill="1" applyBorder="1" applyProtection="1"/>
    <xf numFmtId="0" fontId="16" fillId="5" borderId="1" xfId="0" applyNumberFormat="1" applyFont="1" applyFill="1" applyBorder="1" applyAlignment="1" applyProtection="1">
      <alignment horizontal="center" vertical="center"/>
    </xf>
    <xf numFmtId="10" fontId="21" fillId="5" borderId="1" xfId="0" applyNumberFormat="1" applyFont="1" applyFill="1" applyBorder="1" applyAlignment="1" applyProtection="1">
      <alignment horizontal="center" vertical="center"/>
    </xf>
    <xf numFmtId="10" fontId="15" fillId="5" borderId="1" xfId="0" applyNumberFormat="1" applyFont="1" applyFill="1" applyBorder="1" applyAlignment="1" applyProtection="1">
      <alignment horizontal="center" vertical="center"/>
    </xf>
    <xf numFmtId="0" fontId="18" fillId="5" borderId="1" xfId="0" applyFont="1" applyFill="1" applyBorder="1" applyAlignment="1" applyProtection="1">
      <alignment vertical="center"/>
    </xf>
    <xf numFmtId="0" fontId="19" fillId="5" borderId="1" xfId="0" applyFont="1" applyFill="1" applyBorder="1" applyProtection="1"/>
    <xf numFmtId="0" fontId="18" fillId="5" borderId="1" xfId="0" applyNumberFormat="1" applyFont="1" applyFill="1" applyBorder="1" applyAlignment="1" applyProtection="1">
      <alignment horizontal="center"/>
    </xf>
    <xf numFmtId="0" fontId="18" fillId="5" borderId="1" xfId="0" applyFont="1" applyFill="1" applyBorder="1" applyAlignment="1" applyProtection="1"/>
    <xf numFmtId="0" fontId="18" fillId="5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7" fillId="0" borderId="0" xfId="0" applyFont="1" applyAlignment="1" applyProtection="1">
      <alignment horizontal="left" vertical="top" wrapText="1"/>
    </xf>
    <xf numFmtId="0" fontId="3" fillId="0" borderId="1" xfId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horizontal="center" vertical="center"/>
    </xf>
    <xf numFmtId="0" fontId="3" fillId="0" borderId="3" xfId="1" applyFont="1" applyFill="1" applyBorder="1" applyAlignment="1" applyProtection="1">
      <alignment horizontal="center" vertical="center"/>
    </xf>
    <xf numFmtId="0" fontId="3" fillId="0" borderId="4" xfId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</xf>
    <xf numFmtId="0" fontId="23" fillId="0" borderId="0" xfId="0" applyFont="1" applyFill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colors>
    <mruColors>
      <color rgb="FFFFFFFF"/>
      <color rgb="FFBFFDA9"/>
      <color rgb="FFCCFF66"/>
      <color rgb="FF0000FF"/>
      <color rgb="FF99FFCC"/>
      <color rgb="FFCC3399"/>
      <color rgb="FFE2EFD9"/>
      <color rgb="FFCCEC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4"/>
  <sheetViews>
    <sheetView tabSelected="1" zoomScaleNormal="100" workbookViewId="0">
      <selection activeCell="F343" sqref="F343"/>
    </sheetView>
  </sheetViews>
  <sheetFormatPr defaultColWidth="14.140625" defaultRowHeight="12.75" x14ac:dyDescent="0.2"/>
  <cols>
    <col min="1" max="1" width="12.42578125" style="69" customWidth="1"/>
    <col min="2" max="2" width="9.42578125" style="91" customWidth="1"/>
    <col min="3" max="3" width="41.42578125" style="39" customWidth="1"/>
    <col min="4" max="4" width="14.140625" style="1"/>
    <col min="5" max="6" width="15.7109375" style="135" customWidth="1"/>
    <col min="7" max="8" width="14.140625" style="76"/>
    <col min="9" max="13" width="14.140625" style="1"/>
    <col min="14" max="14" width="14.140625" style="136"/>
    <col min="15" max="16384" width="14.140625" style="1"/>
  </cols>
  <sheetData>
    <row r="1" spans="1:14" ht="19.5" customHeight="1" x14ac:dyDescent="0.2">
      <c r="A1" s="171" t="s">
        <v>298</v>
      </c>
      <c r="B1" s="171"/>
      <c r="C1" s="171"/>
      <c r="D1" s="171"/>
      <c r="E1" s="171"/>
      <c r="F1" s="171"/>
      <c r="G1" s="171"/>
      <c r="H1" s="171"/>
    </row>
    <row r="2" spans="1:14" ht="19.5" customHeight="1" x14ac:dyDescent="0.2">
      <c r="A2" s="171"/>
      <c r="B2" s="171"/>
      <c r="C2" s="171"/>
      <c r="D2" s="171"/>
      <c r="E2" s="171"/>
      <c r="F2" s="171"/>
      <c r="G2" s="171"/>
      <c r="H2" s="171"/>
    </row>
    <row r="3" spans="1:14" s="147" customFormat="1" ht="24.75" customHeight="1" x14ac:dyDescent="0.25">
      <c r="A3" s="145" t="s">
        <v>139</v>
      </c>
      <c r="B3" s="163" t="s">
        <v>297</v>
      </c>
      <c r="C3" s="163"/>
      <c r="D3" s="163"/>
      <c r="E3" s="163"/>
      <c r="F3" s="163"/>
      <c r="G3" s="163"/>
      <c r="H3" s="146"/>
      <c r="N3" s="148"/>
    </row>
    <row r="4" spans="1:14" ht="19.5" customHeight="1" thickBot="1" x14ac:dyDescent="0.25">
      <c r="A4" s="111">
        <v>27</v>
      </c>
      <c r="B4" s="112"/>
      <c r="C4" s="113"/>
      <c r="D4" s="114" t="s">
        <v>299</v>
      </c>
      <c r="E4" s="131"/>
      <c r="F4" s="131"/>
      <c r="G4" s="88" t="s">
        <v>172</v>
      </c>
      <c r="H4" s="88"/>
    </row>
    <row r="5" spans="1:14" ht="52.5" customHeight="1" thickBot="1" x14ac:dyDescent="0.25">
      <c r="A5" s="59" t="s">
        <v>294</v>
      </c>
      <c r="B5" s="3" t="s">
        <v>0</v>
      </c>
      <c r="C5" s="4" t="s">
        <v>1</v>
      </c>
      <c r="D5" s="4" t="s">
        <v>2</v>
      </c>
      <c r="E5" s="59" t="s">
        <v>295</v>
      </c>
      <c r="F5" s="59" t="s">
        <v>296</v>
      </c>
      <c r="G5" s="52" t="s">
        <v>3</v>
      </c>
      <c r="H5" s="52" t="s">
        <v>4</v>
      </c>
    </row>
    <row r="6" spans="1:14" ht="19.5" customHeight="1" thickBot="1" x14ac:dyDescent="0.25">
      <c r="A6" s="65">
        <v>1</v>
      </c>
      <c r="B6" s="5">
        <v>2</v>
      </c>
      <c r="C6" s="4">
        <v>3</v>
      </c>
      <c r="D6" s="47">
        <v>4</v>
      </c>
      <c r="E6" s="34">
        <v>5</v>
      </c>
      <c r="F6" s="34">
        <v>6</v>
      </c>
      <c r="G6" s="34">
        <v>7</v>
      </c>
      <c r="H6" s="34">
        <v>8</v>
      </c>
    </row>
    <row r="7" spans="1:14" ht="19.5" customHeight="1" thickBot="1" x14ac:dyDescent="0.25">
      <c r="A7" s="115">
        <v>198</v>
      </c>
      <c r="B7" s="5"/>
      <c r="C7" s="4" t="s">
        <v>5</v>
      </c>
      <c r="D7" s="10"/>
      <c r="E7" s="60"/>
      <c r="F7" s="132"/>
      <c r="G7" s="72"/>
      <c r="H7" s="72"/>
    </row>
    <row r="8" spans="1:14" ht="19.5" customHeight="1" thickBot="1" x14ac:dyDescent="0.25">
      <c r="A8" s="65">
        <f>A7</f>
        <v>198</v>
      </c>
      <c r="B8" s="165">
        <v>1</v>
      </c>
      <c r="C8" s="7" t="s">
        <v>6</v>
      </c>
      <c r="D8" s="8">
        <v>2018</v>
      </c>
      <c r="E8" s="115">
        <v>298</v>
      </c>
      <c r="F8" s="116">
        <v>198</v>
      </c>
      <c r="G8" s="73">
        <f>IF(NOT(TRUNC(A8)=A8),"Ошибка в наборе",MIN(E8/A8,1))</f>
        <v>1</v>
      </c>
      <c r="H8" s="73">
        <f>IF(ISERR(F8/E8),0,IF(ABS(F8)&gt;ABS(E8),"проверь поле F",MIN(ABS(F8/E8),1)))</f>
        <v>0.66442953020134232</v>
      </c>
    </row>
    <row r="9" spans="1:14" ht="19.5" customHeight="1" thickBot="1" x14ac:dyDescent="0.25">
      <c r="A9" s="65">
        <f>A8</f>
        <v>198</v>
      </c>
      <c r="B9" s="165"/>
      <c r="C9" s="7" t="s">
        <v>7</v>
      </c>
      <c r="D9" s="8" t="s">
        <v>174</v>
      </c>
      <c r="E9" s="115"/>
      <c r="F9" s="116"/>
      <c r="G9" s="73">
        <f>IF(NOT(TRUNC(A9)=A9),"Ошибка в наборе",MIN(E9/A9,1))</f>
        <v>0</v>
      </c>
      <c r="H9" s="73">
        <f>IF(ISERR(F9/E9),0,IF(ABS(F9)&gt;ABS(E9),"проверь поле F",MIN(ABS(F9/E9),1)))</f>
        <v>0</v>
      </c>
    </row>
    <row r="10" spans="1:14" ht="19.5" customHeight="1" thickBot="1" x14ac:dyDescent="0.25">
      <c r="A10" s="65">
        <f>A9</f>
        <v>198</v>
      </c>
      <c r="B10" s="165"/>
      <c r="C10" s="28" t="s">
        <v>9</v>
      </c>
      <c r="D10" s="23"/>
      <c r="E10" s="61">
        <f>E8+E9</f>
        <v>298</v>
      </c>
      <c r="F10" s="61">
        <f>F8+F9</f>
        <v>198</v>
      </c>
      <c r="G10" s="54">
        <f t="shared" ref="G10:G16" si="0">IF(NOT(TRUNC(A10)=A10),"Ошибка в наборе",MIN(E10/A10,1))</f>
        <v>1</v>
      </c>
      <c r="H10" s="54">
        <f t="shared" ref="H10:H55" si="1">IF(ISERR(F10/E10),0,IF(ABS(F10)&gt;ABS(E10),"проверь поле F",MIN(ABS(F10/E10),1)))</f>
        <v>0.66442953020134232</v>
      </c>
    </row>
    <row r="11" spans="1:14" ht="19.5" customHeight="1" thickBot="1" x14ac:dyDescent="0.25">
      <c r="A11" s="65">
        <f t="shared" ref="A11:A56" si="2">A10</f>
        <v>198</v>
      </c>
      <c r="B11" s="94">
        <v>2</v>
      </c>
      <c r="C11" s="33" t="s">
        <v>17</v>
      </c>
      <c r="D11" s="20">
        <v>2006</v>
      </c>
      <c r="E11" s="115"/>
      <c r="F11" s="116"/>
      <c r="G11" s="54">
        <f t="shared" si="0"/>
        <v>0</v>
      </c>
      <c r="H11" s="54">
        <f t="shared" si="1"/>
        <v>0</v>
      </c>
    </row>
    <row r="12" spans="1:14" ht="19.5" customHeight="1" thickBot="1" x14ac:dyDescent="0.25">
      <c r="A12" s="65">
        <f t="shared" si="2"/>
        <v>198</v>
      </c>
      <c r="B12" s="12">
        <v>3</v>
      </c>
      <c r="C12" s="30" t="s">
        <v>11</v>
      </c>
      <c r="D12" s="20">
        <v>2016</v>
      </c>
      <c r="E12" s="115">
        <v>240</v>
      </c>
      <c r="F12" s="116">
        <v>198</v>
      </c>
      <c r="G12" s="54">
        <f t="shared" si="0"/>
        <v>1</v>
      </c>
      <c r="H12" s="54">
        <f t="shared" si="1"/>
        <v>0.82499999999999996</v>
      </c>
    </row>
    <row r="13" spans="1:14" ht="19.5" customHeight="1" thickBot="1" x14ac:dyDescent="0.25">
      <c r="A13" s="65">
        <f t="shared" si="2"/>
        <v>198</v>
      </c>
      <c r="B13" s="165">
        <v>4</v>
      </c>
      <c r="C13" s="90" t="s">
        <v>175</v>
      </c>
      <c r="D13" s="20" t="s">
        <v>232</v>
      </c>
      <c r="E13" s="115">
        <v>140</v>
      </c>
      <c r="F13" s="116">
        <v>140</v>
      </c>
      <c r="G13" s="55">
        <f t="shared" ref="G13:G14" si="3">IF(NOT(TRUNC(A13)=A13),"Ошибка в наборе",MIN(E13/A13,1))</f>
        <v>0.70707070707070707</v>
      </c>
      <c r="H13" s="55">
        <f t="shared" ref="H13:H14" si="4">IF(ISERR(F13/E13),0,IF(ABS(F13)&gt;ABS(E13),"проверь поле F",MIN(ABS(F13/E13),1)))</f>
        <v>1</v>
      </c>
    </row>
    <row r="14" spans="1:14" ht="19.5" customHeight="1" thickBot="1" x14ac:dyDescent="0.25">
      <c r="A14" s="65">
        <f t="shared" si="2"/>
        <v>198</v>
      </c>
      <c r="B14" s="165"/>
      <c r="C14" s="92" t="s">
        <v>245</v>
      </c>
      <c r="D14" s="20">
        <v>2011</v>
      </c>
      <c r="E14" s="115">
        <v>140</v>
      </c>
      <c r="F14" s="116">
        <v>140</v>
      </c>
      <c r="G14" s="55">
        <f t="shared" si="3"/>
        <v>0.70707070707070707</v>
      </c>
      <c r="H14" s="55">
        <f t="shared" si="4"/>
        <v>1</v>
      </c>
    </row>
    <row r="15" spans="1:14" s="91" customFormat="1" ht="19.5" customHeight="1" thickBot="1" x14ac:dyDescent="0.25">
      <c r="A15" s="65">
        <f t="shared" si="2"/>
        <v>198</v>
      </c>
      <c r="B15" s="165"/>
      <c r="C15" s="30" t="s">
        <v>12</v>
      </c>
      <c r="D15" s="93"/>
      <c r="E15" s="61">
        <f>SUM(E13:E14)</f>
        <v>280</v>
      </c>
      <c r="F15" s="61">
        <f>SUM(F13:F14)</f>
        <v>280</v>
      </c>
      <c r="G15" s="54">
        <f t="shared" si="0"/>
        <v>1</v>
      </c>
      <c r="H15" s="54">
        <f t="shared" si="1"/>
        <v>1</v>
      </c>
      <c r="N15" s="137"/>
    </row>
    <row r="16" spans="1:14" ht="19.5" customHeight="1" thickBot="1" x14ac:dyDescent="0.25">
      <c r="A16" s="65">
        <f t="shared" si="2"/>
        <v>198</v>
      </c>
      <c r="B16" s="12">
        <v>5</v>
      </c>
      <c r="C16" s="30" t="s">
        <v>126</v>
      </c>
      <c r="D16" s="8">
        <v>2016</v>
      </c>
      <c r="E16" s="115">
        <v>220</v>
      </c>
      <c r="F16" s="116">
        <v>198</v>
      </c>
      <c r="G16" s="54">
        <f t="shared" si="0"/>
        <v>1</v>
      </c>
      <c r="H16" s="54">
        <f t="shared" si="1"/>
        <v>0.9</v>
      </c>
    </row>
    <row r="17" spans="1:14" ht="30" customHeight="1" thickBot="1" x14ac:dyDescent="0.25">
      <c r="A17" s="65">
        <f t="shared" si="2"/>
        <v>198</v>
      </c>
      <c r="B17" s="165">
        <v>6</v>
      </c>
      <c r="C17" s="90" t="s">
        <v>247</v>
      </c>
      <c r="D17" s="8">
        <v>2012</v>
      </c>
      <c r="E17" s="115"/>
      <c r="F17" s="116"/>
      <c r="G17" s="55">
        <f t="shared" ref="G17:G19" si="5">IF(NOT(TRUNC(A17)=A17),"Ошибка в наборе",MIN(E17/A17,1))</f>
        <v>0</v>
      </c>
      <c r="H17" s="55">
        <f t="shared" ref="H17:H19" si="6">IF(ISERR(F17/E17),0,IF(ABS(F17)&gt;ABS(E17),"проверь поле F",MIN(ABS(F17/E17),1)))</f>
        <v>0</v>
      </c>
    </row>
    <row r="18" spans="1:14" ht="30" customHeight="1" thickBot="1" x14ac:dyDescent="0.25">
      <c r="A18" s="65">
        <f t="shared" si="2"/>
        <v>198</v>
      </c>
      <c r="B18" s="165"/>
      <c r="C18" s="90" t="s">
        <v>246</v>
      </c>
      <c r="D18" s="8">
        <v>2019</v>
      </c>
      <c r="E18" s="115"/>
      <c r="F18" s="116"/>
      <c r="G18" s="55">
        <f t="shared" si="5"/>
        <v>0</v>
      </c>
      <c r="H18" s="55">
        <f t="shared" si="6"/>
        <v>0</v>
      </c>
    </row>
    <row r="19" spans="1:14" s="91" customFormat="1" ht="19.5" customHeight="1" thickBot="1" x14ac:dyDescent="0.25">
      <c r="A19" s="65">
        <f t="shared" si="2"/>
        <v>198</v>
      </c>
      <c r="B19" s="165"/>
      <c r="C19" s="30" t="s">
        <v>248</v>
      </c>
      <c r="D19" s="93"/>
      <c r="E19" s="61">
        <f>SUM(E17:E18)</f>
        <v>0</v>
      </c>
      <c r="F19" s="61">
        <f>SUM(F17:F18)</f>
        <v>0</v>
      </c>
      <c r="G19" s="54">
        <f t="shared" si="5"/>
        <v>0</v>
      </c>
      <c r="H19" s="54">
        <f t="shared" si="6"/>
        <v>0</v>
      </c>
      <c r="N19" s="137"/>
    </row>
    <row r="20" spans="1:14" ht="19.5" customHeight="1" thickBot="1" x14ac:dyDescent="0.25">
      <c r="A20" s="62">
        <f t="shared" si="2"/>
        <v>198</v>
      </c>
      <c r="B20" s="95"/>
      <c r="C20" s="41" t="s">
        <v>14</v>
      </c>
      <c r="D20" s="42"/>
      <c r="E20" s="62">
        <f>SUM(E10,E11,E12,E15,E16,E19)</f>
        <v>1038</v>
      </c>
      <c r="F20" s="62">
        <f t="shared" ref="F20" si="7">SUM(F10,F11,F12,F15,F16,F19)</f>
        <v>874</v>
      </c>
      <c r="G20" s="53">
        <f>SUM(G10,G11,G12,G15,G16,G19)/6</f>
        <v>0.66666666666666663</v>
      </c>
      <c r="H20" s="53">
        <f>IF(ISERR(F20/E20),0,IF(ABS(F20)&gt;ABS(E20),"проверь поле F",MIN(ABS(F20/E20),1)))</f>
        <v>0.84200385356454721</v>
      </c>
    </row>
    <row r="21" spans="1:14" ht="19.5" customHeight="1" thickBot="1" x14ac:dyDescent="0.25">
      <c r="A21" s="115">
        <v>175</v>
      </c>
      <c r="B21" s="12"/>
      <c r="C21" s="3" t="s">
        <v>15</v>
      </c>
      <c r="D21" s="11"/>
      <c r="E21" s="65"/>
      <c r="F21" s="67"/>
      <c r="G21" s="73"/>
      <c r="H21" s="73"/>
    </row>
    <row r="22" spans="1:14" ht="19.5" customHeight="1" thickBot="1" x14ac:dyDescent="0.25">
      <c r="A22" s="65">
        <f t="shared" si="2"/>
        <v>175</v>
      </c>
      <c r="B22" s="165">
        <v>1</v>
      </c>
      <c r="C22" s="48" t="s">
        <v>16</v>
      </c>
      <c r="D22" s="8">
        <v>2016</v>
      </c>
      <c r="E22" s="115">
        <v>120</v>
      </c>
      <c r="F22" s="116">
        <v>120</v>
      </c>
      <c r="G22" s="73">
        <f>IF(NOT(TRUNC(A22)=A22),"Ошибка в наборе",MIN(E22/A22,1))</f>
        <v>0.68571428571428572</v>
      </c>
      <c r="H22" s="73">
        <f t="shared" si="1"/>
        <v>1</v>
      </c>
    </row>
    <row r="23" spans="1:14" ht="19.5" customHeight="1" thickBot="1" x14ac:dyDescent="0.25">
      <c r="A23" s="65">
        <f t="shared" si="2"/>
        <v>175</v>
      </c>
      <c r="B23" s="165"/>
      <c r="C23" s="48" t="s">
        <v>17</v>
      </c>
      <c r="D23" s="8">
        <v>2006</v>
      </c>
      <c r="E23" s="115"/>
      <c r="F23" s="116"/>
      <c r="G23" s="73">
        <f t="shared" ref="G23:G36" si="8">IF(NOT(TRUNC(A23)=A23),"Ошибка в наборе",MIN(E23/A23,1))</f>
        <v>0</v>
      </c>
      <c r="H23" s="73">
        <f t="shared" si="1"/>
        <v>0</v>
      </c>
    </row>
    <row r="24" spans="1:14" ht="19.5" customHeight="1" thickBot="1" x14ac:dyDescent="0.25">
      <c r="A24" s="65">
        <f t="shared" si="2"/>
        <v>175</v>
      </c>
      <c r="B24" s="165"/>
      <c r="C24" s="48" t="s">
        <v>18</v>
      </c>
      <c r="D24" s="8" t="s">
        <v>176</v>
      </c>
      <c r="E24" s="115"/>
      <c r="F24" s="116"/>
      <c r="G24" s="73">
        <f t="shared" si="8"/>
        <v>0</v>
      </c>
      <c r="H24" s="73">
        <f t="shared" si="1"/>
        <v>0</v>
      </c>
    </row>
    <row r="25" spans="1:14" ht="19.5" customHeight="1" thickBot="1" x14ac:dyDescent="0.25">
      <c r="A25" s="65">
        <f t="shared" si="2"/>
        <v>175</v>
      </c>
      <c r="B25" s="165"/>
      <c r="C25" s="30" t="s">
        <v>19</v>
      </c>
      <c r="D25" s="24"/>
      <c r="E25" s="61">
        <f>SUM(E22:E24)</f>
        <v>120</v>
      </c>
      <c r="F25" s="61">
        <f>SUM(F22:F24)</f>
        <v>120</v>
      </c>
      <c r="G25" s="54">
        <f t="shared" si="8"/>
        <v>0.68571428571428572</v>
      </c>
      <c r="H25" s="54">
        <f t="shared" si="1"/>
        <v>1</v>
      </c>
    </row>
    <row r="26" spans="1:14" ht="19.5" customHeight="1" thickBot="1" x14ac:dyDescent="0.25">
      <c r="A26" s="65">
        <f t="shared" si="2"/>
        <v>175</v>
      </c>
      <c r="B26" s="165">
        <v>2</v>
      </c>
      <c r="C26" s="48" t="s">
        <v>35</v>
      </c>
      <c r="D26" s="8">
        <v>2016</v>
      </c>
      <c r="E26" s="115">
        <v>120</v>
      </c>
      <c r="F26" s="116">
        <v>120</v>
      </c>
      <c r="G26" s="73">
        <f t="shared" si="8"/>
        <v>0.68571428571428572</v>
      </c>
      <c r="H26" s="73">
        <f t="shared" si="1"/>
        <v>1</v>
      </c>
    </row>
    <row r="27" spans="1:14" ht="19.5" customHeight="1" thickBot="1" x14ac:dyDescent="0.25">
      <c r="A27" s="65">
        <f t="shared" si="2"/>
        <v>175</v>
      </c>
      <c r="B27" s="165"/>
      <c r="C27" s="7" t="s">
        <v>20</v>
      </c>
      <c r="D27" s="8" t="s">
        <v>177</v>
      </c>
      <c r="E27" s="115"/>
      <c r="F27" s="116"/>
      <c r="G27" s="73">
        <f t="shared" si="8"/>
        <v>0</v>
      </c>
      <c r="H27" s="73">
        <f t="shared" si="1"/>
        <v>0</v>
      </c>
    </row>
    <row r="28" spans="1:14" ht="19.5" customHeight="1" thickBot="1" x14ac:dyDescent="0.25">
      <c r="A28" s="65">
        <f t="shared" si="2"/>
        <v>175</v>
      </c>
      <c r="B28" s="165"/>
      <c r="C28" s="48" t="s">
        <v>21</v>
      </c>
      <c r="D28" s="8">
        <v>2013</v>
      </c>
      <c r="E28" s="115">
        <v>30</v>
      </c>
      <c r="F28" s="116">
        <v>30</v>
      </c>
      <c r="G28" s="73">
        <f t="shared" si="8"/>
        <v>0.17142857142857143</v>
      </c>
      <c r="H28" s="73">
        <f t="shared" si="1"/>
        <v>1</v>
      </c>
    </row>
    <row r="29" spans="1:14" ht="19.5" customHeight="1" thickBot="1" x14ac:dyDescent="0.25">
      <c r="A29" s="65">
        <f t="shared" si="2"/>
        <v>175</v>
      </c>
      <c r="B29" s="165"/>
      <c r="C29" s="32" t="s">
        <v>9</v>
      </c>
      <c r="D29" s="24"/>
      <c r="E29" s="61">
        <f>SUM(E26:E28)</f>
        <v>150</v>
      </c>
      <c r="F29" s="61">
        <f>SUM(F26:F28)</f>
        <v>150</v>
      </c>
      <c r="G29" s="54">
        <f t="shared" si="8"/>
        <v>0.8571428571428571</v>
      </c>
      <c r="H29" s="54">
        <f t="shared" si="1"/>
        <v>1</v>
      </c>
    </row>
    <row r="30" spans="1:14" ht="30" customHeight="1" thickBot="1" x14ac:dyDescent="0.25">
      <c r="A30" s="65">
        <f t="shared" si="2"/>
        <v>175</v>
      </c>
      <c r="B30" s="12">
        <v>3</v>
      </c>
      <c r="C30" s="30" t="s">
        <v>178</v>
      </c>
      <c r="D30" s="8">
        <v>2013</v>
      </c>
      <c r="E30" s="115">
        <v>120</v>
      </c>
      <c r="F30" s="116">
        <v>120</v>
      </c>
      <c r="G30" s="54">
        <f>IF(NOT(TRUNC(A30)=A30),"Ошибка в наборе",MIN(E30/A30,1))</f>
        <v>0.68571428571428572</v>
      </c>
      <c r="H30" s="54">
        <f t="shared" si="1"/>
        <v>1</v>
      </c>
    </row>
    <row r="31" spans="1:14" ht="19.5" customHeight="1" thickBot="1" x14ac:dyDescent="0.25">
      <c r="A31" s="65">
        <f t="shared" si="2"/>
        <v>175</v>
      </c>
      <c r="B31" s="167">
        <v>4</v>
      </c>
      <c r="C31" s="90" t="s">
        <v>175</v>
      </c>
      <c r="D31" s="8" t="s">
        <v>232</v>
      </c>
      <c r="E31" s="115">
        <v>20</v>
      </c>
      <c r="F31" s="116">
        <v>20</v>
      </c>
      <c r="G31" s="55">
        <f t="shared" ref="G31:G32" si="9">IF(NOT(TRUNC(A31)=A31),"Ошибка в наборе",MIN(E31/A31,1))</f>
        <v>0.11428571428571428</v>
      </c>
      <c r="H31" s="55">
        <f t="shared" ref="H31:H33" si="10">IF(ISERR(F31/E31),0,IF(ABS(F31)&gt;ABS(E31),"проверь поле F",MIN(ABS(F31/E31),1)))</f>
        <v>1</v>
      </c>
    </row>
    <row r="32" spans="1:14" ht="19.5" customHeight="1" thickBot="1" x14ac:dyDescent="0.25">
      <c r="A32" s="65">
        <f t="shared" si="2"/>
        <v>175</v>
      </c>
      <c r="B32" s="168"/>
      <c r="C32" s="90" t="s">
        <v>249</v>
      </c>
      <c r="D32" s="8">
        <v>2011</v>
      </c>
      <c r="E32" s="115"/>
      <c r="F32" s="116"/>
      <c r="G32" s="55">
        <f t="shared" si="9"/>
        <v>0</v>
      </c>
      <c r="H32" s="55">
        <f t="shared" si="10"/>
        <v>0</v>
      </c>
    </row>
    <row r="33" spans="1:14" s="91" customFormat="1" ht="19.5" customHeight="1" thickBot="1" x14ac:dyDescent="0.25">
      <c r="A33" s="65">
        <f t="shared" si="2"/>
        <v>175</v>
      </c>
      <c r="B33" s="169"/>
      <c r="C33" s="30" t="s">
        <v>12</v>
      </c>
      <c r="D33" s="93"/>
      <c r="E33" s="61">
        <f>SUM(E31:E32)</f>
        <v>20</v>
      </c>
      <c r="F33" s="61">
        <f>SUM(F31:F32)</f>
        <v>20</v>
      </c>
      <c r="G33" s="54">
        <f>IF(NOT(TRUNC(A33)=A33),"Ошибка в наборе",MIN(E33/A33,1))</f>
        <v>0.11428571428571428</v>
      </c>
      <c r="H33" s="54">
        <f t="shared" si="10"/>
        <v>1</v>
      </c>
      <c r="N33" s="137"/>
    </row>
    <row r="34" spans="1:14" ht="19.5" customHeight="1" thickBot="1" x14ac:dyDescent="0.25">
      <c r="A34" s="65">
        <f t="shared" si="2"/>
        <v>175</v>
      </c>
      <c r="B34" s="12">
        <v>5</v>
      </c>
      <c r="C34" s="30" t="s">
        <v>22</v>
      </c>
      <c r="D34" s="40">
        <v>2009</v>
      </c>
      <c r="E34" s="115">
        <v>130</v>
      </c>
      <c r="F34" s="115">
        <v>130</v>
      </c>
      <c r="G34" s="54">
        <f t="shared" si="8"/>
        <v>0.74285714285714288</v>
      </c>
      <c r="H34" s="54">
        <f t="shared" si="1"/>
        <v>1</v>
      </c>
    </row>
    <row r="35" spans="1:14" ht="19.5" customHeight="1" thickBot="1" x14ac:dyDescent="0.25">
      <c r="A35" s="65">
        <f t="shared" si="2"/>
        <v>175</v>
      </c>
      <c r="B35" s="12">
        <v>6</v>
      </c>
      <c r="C35" s="30" t="s">
        <v>23</v>
      </c>
      <c r="D35" s="9">
        <v>2013</v>
      </c>
      <c r="E35" s="115">
        <v>130</v>
      </c>
      <c r="F35" s="115">
        <v>130</v>
      </c>
      <c r="G35" s="54">
        <f t="shared" si="8"/>
        <v>0.74285714285714288</v>
      </c>
      <c r="H35" s="54">
        <f t="shared" si="1"/>
        <v>1</v>
      </c>
    </row>
    <row r="36" spans="1:14" ht="19.5" customHeight="1" thickBot="1" x14ac:dyDescent="0.25">
      <c r="A36" s="65">
        <f t="shared" si="2"/>
        <v>175</v>
      </c>
      <c r="B36" s="12">
        <v>7</v>
      </c>
      <c r="C36" s="30" t="s">
        <v>179</v>
      </c>
      <c r="D36" s="8">
        <v>2013</v>
      </c>
      <c r="E36" s="115">
        <v>130</v>
      </c>
      <c r="F36" s="115">
        <v>130</v>
      </c>
      <c r="G36" s="54">
        <f t="shared" si="8"/>
        <v>0.74285714285714288</v>
      </c>
      <c r="H36" s="54">
        <f t="shared" si="1"/>
        <v>1</v>
      </c>
    </row>
    <row r="37" spans="1:14" ht="33.75" customHeight="1" thickBot="1" x14ac:dyDescent="0.25">
      <c r="A37" s="65">
        <f t="shared" si="2"/>
        <v>175</v>
      </c>
      <c r="B37" s="172">
        <v>8</v>
      </c>
      <c r="C37" s="89" t="s">
        <v>247</v>
      </c>
      <c r="D37" s="8">
        <v>2012</v>
      </c>
      <c r="E37" s="115"/>
      <c r="F37" s="115"/>
      <c r="G37" s="55">
        <f t="shared" ref="G37:G39" si="11">IF(NOT(TRUNC(A37)=A37),"Ошибка в наборе",MIN(E37/A37,1))</f>
        <v>0</v>
      </c>
      <c r="H37" s="55">
        <f t="shared" ref="H37:H39" si="12">IF(ISERR(F37/E37),0,IF(ABS(F37)&gt;ABS(E37),"проверь поле F",MIN(ABS(F37/E37),1)))</f>
        <v>0</v>
      </c>
    </row>
    <row r="38" spans="1:14" ht="33.75" customHeight="1" thickBot="1" x14ac:dyDescent="0.25">
      <c r="A38" s="65">
        <f t="shared" si="2"/>
        <v>175</v>
      </c>
      <c r="B38" s="173"/>
      <c r="C38" s="89" t="s">
        <v>246</v>
      </c>
      <c r="D38" s="8">
        <v>2019</v>
      </c>
      <c r="E38" s="115"/>
      <c r="F38" s="115"/>
      <c r="G38" s="55">
        <f t="shared" si="11"/>
        <v>0</v>
      </c>
      <c r="H38" s="55">
        <f t="shared" si="12"/>
        <v>0</v>
      </c>
    </row>
    <row r="39" spans="1:14" s="91" customFormat="1" ht="19.5" customHeight="1" thickBot="1" x14ac:dyDescent="0.25">
      <c r="A39" s="65">
        <f t="shared" si="2"/>
        <v>175</v>
      </c>
      <c r="B39" s="174"/>
      <c r="C39" s="30" t="s">
        <v>248</v>
      </c>
      <c r="D39" s="105"/>
      <c r="E39" s="61">
        <f>SUM(E37:E38)</f>
        <v>0</v>
      </c>
      <c r="F39" s="61">
        <f>SUM(F37:F38)</f>
        <v>0</v>
      </c>
      <c r="G39" s="54">
        <f t="shared" si="11"/>
        <v>0</v>
      </c>
      <c r="H39" s="54">
        <f t="shared" si="12"/>
        <v>0</v>
      </c>
      <c r="N39" s="137"/>
    </row>
    <row r="40" spans="1:14" ht="19.5" customHeight="1" thickBot="1" x14ac:dyDescent="0.25">
      <c r="A40" s="66">
        <f t="shared" si="2"/>
        <v>175</v>
      </c>
      <c r="B40" s="96"/>
      <c r="C40" s="41" t="s">
        <v>24</v>
      </c>
      <c r="D40" s="43"/>
      <c r="E40" s="62">
        <f>SUM(E25,E29,E30,E33,E34,E35,E36,E39)</f>
        <v>800</v>
      </c>
      <c r="F40" s="62">
        <f t="shared" ref="F40" si="13">SUM(F25,F29,F30,F33,F34,F35,F36,F39)</f>
        <v>800</v>
      </c>
      <c r="G40" s="53">
        <f>SUM(G25,G29,G30,G33,G34,G35,G36,G39)/8</f>
        <v>0.5714285714285714</v>
      </c>
      <c r="H40" s="53">
        <f t="shared" si="1"/>
        <v>1</v>
      </c>
    </row>
    <row r="41" spans="1:14" ht="19.5" customHeight="1" thickBot="1" x14ac:dyDescent="0.25">
      <c r="A41" s="115">
        <v>139</v>
      </c>
      <c r="B41" s="13"/>
      <c r="C41" s="35" t="s">
        <v>25</v>
      </c>
      <c r="D41" s="14"/>
      <c r="E41" s="65"/>
      <c r="F41" s="67"/>
      <c r="G41" s="74"/>
      <c r="H41" s="73"/>
    </row>
    <row r="42" spans="1:14" ht="19.5" customHeight="1" thickBot="1" x14ac:dyDescent="0.25">
      <c r="A42" s="65">
        <f t="shared" si="2"/>
        <v>139</v>
      </c>
      <c r="B42" s="165">
        <v>1</v>
      </c>
      <c r="C42" s="48" t="s">
        <v>26</v>
      </c>
      <c r="D42" s="8">
        <v>2013</v>
      </c>
      <c r="E42" s="115">
        <v>150</v>
      </c>
      <c r="F42" s="116">
        <v>139</v>
      </c>
      <c r="G42" s="73">
        <f>IF(NOT(TRUNC(A42)=A42),"Ошибка в наборе",MIN(E42/A42,1))</f>
        <v>1</v>
      </c>
      <c r="H42" s="73">
        <f t="shared" si="1"/>
        <v>0.92666666666666664</v>
      </c>
    </row>
    <row r="43" spans="1:14" ht="19.5" customHeight="1" thickBot="1" x14ac:dyDescent="0.25">
      <c r="A43" s="65">
        <f t="shared" si="2"/>
        <v>139</v>
      </c>
      <c r="B43" s="165"/>
      <c r="C43" s="48" t="s">
        <v>17</v>
      </c>
      <c r="D43" s="8">
        <v>2006</v>
      </c>
      <c r="E43" s="115"/>
      <c r="F43" s="116"/>
      <c r="G43" s="73">
        <f t="shared" ref="G43:G58" si="14">IF(NOT(TRUNC(A43)=A43),"Ошибка в наборе",MIN(E43/A43,1))</f>
        <v>0</v>
      </c>
      <c r="H43" s="73">
        <f t="shared" si="1"/>
        <v>0</v>
      </c>
    </row>
    <row r="44" spans="1:14" ht="19.5" customHeight="1" thickBot="1" x14ac:dyDescent="0.25">
      <c r="A44" s="65">
        <f t="shared" si="2"/>
        <v>139</v>
      </c>
      <c r="B44" s="165"/>
      <c r="C44" s="48" t="s">
        <v>27</v>
      </c>
      <c r="D44" s="8" t="s">
        <v>176</v>
      </c>
      <c r="E44" s="115"/>
      <c r="F44" s="116"/>
      <c r="G44" s="73">
        <f t="shared" si="14"/>
        <v>0</v>
      </c>
      <c r="H44" s="73">
        <f t="shared" si="1"/>
        <v>0</v>
      </c>
    </row>
    <row r="45" spans="1:14" ht="19.5" customHeight="1" thickBot="1" x14ac:dyDescent="0.25">
      <c r="A45" s="65">
        <f t="shared" si="2"/>
        <v>139</v>
      </c>
      <c r="B45" s="165"/>
      <c r="C45" s="28" t="s">
        <v>10</v>
      </c>
      <c r="D45" s="24"/>
      <c r="E45" s="61">
        <f>SUM(E42:E44)</f>
        <v>150</v>
      </c>
      <c r="F45" s="61">
        <f>SUM(F42:F44)</f>
        <v>139</v>
      </c>
      <c r="G45" s="54">
        <f t="shared" si="14"/>
        <v>1</v>
      </c>
      <c r="H45" s="54">
        <f t="shared" si="1"/>
        <v>0.92666666666666664</v>
      </c>
    </row>
    <row r="46" spans="1:14" ht="19.5" customHeight="1" thickBot="1" x14ac:dyDescent="0.25">
      <c r="A46" s="65">
        <f t="shared" si="2"/>
        <v>139</v>
      </c>
      <c r="B46" s="165">
        <v>2</v>
      </c>
      <c r="C46" s="48" t="s">
        <v>181</v>
      </c>
      <c r="D46" s="8">
        <v>2013</v>
      </c>
      <c r="E46" s="115">
        <v>150</v>
      </c>
      <c r="F46" s="116">
        <v>150</v>
      </c>
      <c r="G46" s="73">
        <f t="shared" si="14"/>
        <v>1</v>
      </c>
      <c r="H46" s="73">
        <f t="shared" si="1"/>
        <v>1</v>
      </c>
    </row>
    <row r="47" spans="1:14" ht="19.5" customHeight="1" thickBot="1" x14ac:dyDescent="0.25">
      <c r="A47" s="65">
        <f t="shared" si="2"/>
        <v>139</v>
      </c>
      <c r="B47" s="165"/>
      <c r="C47" s="7" t="s">
        <v>180</v>
      </c>
      <c r="D47" s="8" t="s">
        <v>177</v>
      </c>
      <c r="E47" s="115"/>
      <c r="F47" s="116"/>
      <c r="G47" s="73">
        <f t="shared" si="14"/>
        <v>0</v>
      </c>
      <c r="H47" s="73">
        <f t="shared" si="1"/>
        <v>0</v>
      </c>
    </row>
    <row r="48" spans="1:14" ht="19.5" customHeight="1" thickBot="1" x14ac:dyDescent="0.25">
      <c r="A48" s="65">
        <f t="shared" si="2"/>
        <v>139</v>
      </c>
      <c r="B48" s="165"/>
      <c r="C48" s="30" t="s">
        <v>9</v>
      </c>
      <c r="D48" s="24"/>
      <c r="E48" s="61">
        <f>SUM(E46:E47)</f>
        <v>150</v>
      </c>
      <c r="F48" s="61">
        <f>SUM(F46:F47)</f>
        <v>150</v>
      </c>
      <c r="G48" s="54">
        <f t="shared" si="14"/>
        <v>1</v>
      </c>
      <c r="H48" s="54">
        <f t="shared" si="1"/>
        <v>1</v>
      </c>
    </row>
    <row r="49" spans="1:8" ht="19.5" customHeight="1" thickBot="1" x14ac:dyDescent="0.25">
      <c r="A49" s="65">
        <f t="shared" si="2"/>
        <v>139</v>
      </c>
      <c r="B49" s="12">
        <v>3</v>
      </c>
      <c r="C49" s="33" t="s">
        <v>140</v>
      </c>
      <c r="D49" s="8" t="s">
        <v>234</v>
      </c>
      <c r="E49" s="115">
        <v>164</v>
      </c>
      <c r="F49" s="115">
        <v>139</v>
      </c>
      <c r="G49" s="54">
        <f t="shared" si="14"/>
        <v>1</v>
      </c>
      <c r="H49" s="54">
        <f t="shared" si="1"/>
        <v>0.84756097560975607</v>
      </c>
    </row>
    <row r="50" spans="1:8" ht="19.5" customHeight="1" thickBot="1" x14ac:dyDescent="0.25">
      <c r="A50" s="65">
        <f t="shared" si="2"/>
        <v>139</v>
      </c>
      <c r="B50" s="167">
        <v>4</v>
      </c>
      <c r="C50" s="106" t="s">
        <v>175</v>
      </c>
      <c r="D50" s="40" t="s">
        <v>232</v>
      </c>
      <c r="E50" s="115">
        <v>30</v>
      </c>
      <c r="F50" s="115">
        <v>30</v>
      </c>
      <c r="G50" s="55">
        <f t="shared" ref="G50:G52" si="15">IF(NOT(TRUNC(A50)=A50),"Ошибка в наборе",MIN(E50/A50,1))</f>
        <v>0.21582733812949639</v>
      </c>
      <c r="H50" s="55">
        <f t="shared" ref="H50:H52" si="16">IF(ISERR(F50/E50),0,IF(ABS(F50)&gt;ABS(E50),"проверь поле F",MIN(ABS(F50/E50),1)))</f>
        <v>1</v>
      </c>
    </row>
    <row r="51" spans="1:8" ht="19.5" customHeight="1" thickBot="1" x14ac:dyDescent="0.25">
      <c r="A51" s="65">
        <f t="shared" si="2"/>
        <v>139</v>
      </c>
      <c r="B51" s="168"/>
      <c r="C51" s="106" t="s">
        <v>249</v>
      </c>
      <c r="D51" s="40">
        <v>2011</v>
      </c>
      <c r="E51" s="115"/>
      <c r="F51" s="115"/>
      <c r="G51" s="55">
        <f t="shared" si="15"/>
        <v>0</v>
      </c>
      <c r="H51" s="55">
        <f t="shared" si="16"/>
        <v>0</v>
      </c>
    </row>
    <row r="52" spans="1:8" ht="19.5" customHeight="1" thickBot="1" x14ac:dyDescent="0.25">
      <c r="A52" s="65">
        <f t="shared" si="2"/>
        <v>139</v>
      </c>
      <c r="B52" s="169"/>
      <c r="C52" s="28" t="s">
        <v>12</v>
      </c>
      <c r="D52" s="93"/>
      <c r="E52" s="61">
        <f>SUM(E50:E51)</f>
        <v>30</v>
      </c>
      <c r="F52" s="61">
        <f>SUM(F50:F51)</f>
        <v>30</v>
      </c>
      <c r="G52" s="54">
        <f t="shared" si="15"/>
        <v>0.21582733812949639</v>
      </c>
      <c r="H52" s="54">
        <f t="shared" si="16"/>
        <v>1</v>
      </c>
    </row>
    <row r="53" spans="1:8" ht="19.5" customHeight="1" thickBot="1" x14ac:dyDescent="0.25">
      <c r="A53" s="65">
        <f t="shared" si="2"/>
        <v>139</v>
      </c>
      <c r="B53" s="165">
        <v>5</v>
      </c>
      <c r="C53" s="48" t="s">
        <v>13</v>
      </c>
      <c r="D53" s="8">
        <v>2009</v>
      </c>
      <c r="E53" s="115"/>
      <c r="F53" s="116"/>
      <c r="G53" s="73">
        <f t="shared" si="14"/>
        <v>0</v>
      </c>
      <c r="H53" s="73">
        <f t="shared" si="1"/>
        <v>0</v>
      </c>
    </row>
    <row r="54" spans="1:8" ht="27.75" customHeight="1" thickBot="1" x14ac:dyDescent="0.25">
      <c r="A54" s="65">
        <f t="shared" si="2"/>
        <v>139</v>
      </c>
      <c r="B54" s="165"/>
      <c r="C54" s="48" t="s">
        <v>182</v>
      </c>
      <c r="D54" s="8">
        <v>2015</v>
      </c>
      <c r="E54" s="115">
        <v>150</v>
      </c>
      <c r="F54" s="116">
        <v>139</v>
      </c>
      <c r="G54" s="73">
        <f t="shared" si="14"/>
        <v>1</v>
      </c>
      <c r="H54" s="73">
        <f t="shared" si="1"/>
        <v>0.92666666666666664</v>
      </c>
    </row>
    <row r="55" spans="1:8" ht="19.5" customHeight="1" thickBot="1" x14ac:dyDescent="0.25">
      <c r="A55" s="65">
        <f t="shared" si="2"/>
        <v>139</v>
      </c>
      <c r="B55" s="165"/>
      <c r="C55" s="30" t="s">
        <v>127</v>
      </c>
      <c r="D55" s="24"/>
      <c r="E55" s="61">
        <f>SUM(E53:E54)</f>
        <v>150</v>
      </c>
      <c r="F55" s="61">
        <f>SUM(F53:F54)</f>
        <v>139</v>
      </c>
      <c r="G55" s="54">
        <f t="shared" si="14"/>
        <v>1</v>
      </c>
      <c r="H55" s="54">
        <f t="shared" si="1"/>
        <v>0.92666666666666664</v>
      </c>
    </row>
    <row r="56" spans="1:8" ht="19.5" customHeight="1" thickBot="1" x14ac:dyDescent="0.25">
      <c r="A56" s="65">
        <f t="shared" si="2"/>
        <v>139</v>
      </c>
      <c r="B56" s="12">
        <v>6</v>
      </c>
      <c r="C56" s="30" t="s">
        <v>128</v>
      </c>
      <c r="D56" s="8">
        <v>2018</v>
      </c>
      <c r="E56" s="115">
        <v>210</v>
      </c>
      <c r="F56" s="116">
        <v>139</v>
      </c>
      <c r="G56" s="54">
        <f>IF(NOT(TRUNC(A56)=A56),"Ошибка в наборе",MIN(E56/A56,1))</f>
        <v>1</v>
      </c>
      <c r="H56" s="54">
        <f>IF(ISERR(F56/E56),0,IF(ABS(F56)&gt;ABS(E56),"проверь поле F",MIN(ABS(F56/E56),1)))</f>
        <v>0.66190476190476188</v>
      </c>
    </row>
    <row r="57" spans="1:8" ht="19.5" customHeight="1" thickBot="1" x14ac:dyDescent="0.25">
      <c r="A57" s="65">
        <f t="shared" ref="A57:A62" si="17">A56</f>
        <v>139</v>
      </c>
      <c r="B57" s="12">
        <v>7</v>
      </c>
      <c r="C57" s="28" t="s">
        <v>183</v>
      </c>
      <c r="D57" s="8">
        <v>2014</v>
      </c>
      <c r="E57" s="115">
        <v>140</v>
      </c>
      <c r="F57" s="116">
        <v>139</v>
      </c>
      <c r="G57" s="54">
        <f t="shared" si="14"/>
        <v>1</v>
      </c>
      <c r="H57" s="54">
        <f>IF(ISERR(F57/E57),0,IF(ABS(F57)&gt;ABS(E57),"проверь поле F",MIN(ABS(F57/E57),1)))</f>
        <v>0.99285714285714288</v>
      </c>
    </row>
    <row r="58" spans="1:8" ht="19.5" customHeight="1" thickBot="1" x14ac:dyDescent="0.25">
      <c r="A58" s="65">
        <f t="shared" si="17"/>
        <v>139</v>
      </c>
      <c r="B58" s="12">
        <v>8</v>
      </c>
      <c r="C58" s="30" t="s">
        <v>30</v>
      </c>
      <c r="D58" s="8">
        <v>2015</v>
      </c>
      <c r="E58" s="115">
        <v>180</v>
      </c>
      <c r="F58" s="116">
        <v>139</v>
      </c>
      <c r="G58" s="54">
        <f t="shared" si="14"/>
        <v>1</v>
      </c>
      <c r="H58" s="54">
        <f t="shared" ref="H58:H123" si="18">IF(ISERR(F58/E58),0,IF(ABS(F58)&gt;ABS(E58),"проверь поле F",MIN(ABS(F58/E58),1)))</f>
        <v>0.77222222222222225</v>
      </c>
    </row>
    <row r="59" spans="1:8" ht="33.75" customHeight="1" thickBot="1" x14ac:dyDescent="0.25">
      <c r="A59" s="65">
        <f t="shared" si="17"/>
        <v>139</v>
      </c>
      <c r="B59" s="167">
        <v>9</v>
      </c>
      <c r="C59" s="90" t="s">
        <v>247</v>
      </c>
      <c r="D59" s="8">
        <v>2012</v>
      </c>
      <c r="E59" s="115"/>
      <c r="F59" s="116"/>
      <c r="G59" s="55">
        <f t="shared" ref="G59:G61" si="19">IF(NOT(TRUNC(A59)=A59),"Ошибка в наборе",MIN(E59/A59,1))</f>
        <v>0</v>
      </c>
      <c r="H59" s="55">
        <f t="shared" ref="H59:H61" si="20">IF(ISERR(F59/E59),0,IF(ABS(F59)&gt;ABS(E59),"проверь поле F",MIN(ABS(F59/E59),1)))</f>
        <v>0</v>
      </c>
    </row>
    <row r="60" spans="1:8" ht="33.75" customHeight="1" thickBot="1" x14ac:dyDescent="0.25">
      <c r="A60" s="65">
        <f t="shared" si="17"/>
        <v>139</v>
      </c>
      <c r="B60" s="168"/>
      <c r="C60" s="90" t="s">
        <v>246</v>
      </c>
      <c r="D60" s="8">
        <v>2019</v>
      </c>
      <c r="E60" s="115"/>
      <c r="F60" s="116"/>
      <c r="G60" s="55">
        <f t="shared" si="19"/>
        <v>0</v>
      </c>
      <c r="H60" s="55">
        <f t="shared" si="20"/>
        <v>0</v>
      </c>
    </row>
    <row r="61" spans="1:8" ht="19.5" customHeight="1" thickBot="1" x14ac:dyDescent="0.25">
      <c r="A61" s="65">
        <f t="shared" si="17"/>
        <v>139</v>
      </c>
      <c r="B61" s="169"/>
      <c r="C61" s="30" t="s">
        <v>248</v>
      </c>
      <c r="D61" s="93"/>
      <c r="E61" s="61">
        <f>SUM(E59:E60)</f>
        <v>0</v>
      </c>
      <c r="F61" s="61">
        <f>SUM(F59:F60)</f>
        <v>0</v>
      </c>
      <c r="G61" s="54">
        <f t="shared" si="19"/>
        <v>0</v>
      </c>
      <c r="H61" s="54">
        <f t="shared" si="20"/>
        <v>0</v>
      </c>
    </row>
    <row r="62" spans="1:8" ht="19.5" customHeight="1" thickBot="1" x14ac:dyDescent="0.25">
      <c r="A62" s="62">
        <f t="shared" si="17"/>
        <v>139</v>
      </c>
      <c r="B62" s="96"/>
      <c r="C62" s="41" t="s">
        <v>31</v>
      </c>
      <c r="D62" s="43"/>
      <c r="E62" s="62">
        <f>SUM(E45,E48,E49,E52,E55,E56,E57,E58,E61)</f>
        <v>1174</v>
      </c>
      <c r="F62" s="62">
        <f t="shared" ref="F62" si="21">SUM(F45,F48,F49,F52,F55,F56,F57,F58,F61)</f>
        <v>1014</v>
      </c>
      <c r="G62" s="53">
        <f>SUM(G45,G48,G49,G52,G55,G56,G57,G58,G61)/9</f>
        <v>0.80175859312549969</v>
      </c>
      <c r="H62" s="53">
        <f>IF(ISERR(F62/E62),0,IF(ABS(F62)&gt;ABS(E62),"проверь поле F",MIN(ABS(F62/E62),1)))</f>
        <v>0.8637137989778535</v>
      </c>
    </row>
    <row r="63" spans="1:8" ht="19.5" customHeight="1" thickBot="1" x14ac:dyDescent="0.25">
      <c r="A63" s="115">
        <v>139</v>
      </c>
      <c r="B63" s="13"/>
      <c r="C63" s="35" t="s">
        <v>186</v>
      </c>
      <c r="D63" s="14"/>
      <c r="E63" s="65"/>
      <c r="F63" s="67"/>
      <c r="G63" s="73"/>
      <c r="H63" s="73"/>
    </row>
    <row r="64" spans="1:8" ht="19.5" customHeight="1" thickBot="1" x14ac:dyDescent="0.25">
      <c r="A64" s="65">
        <f>A63</f>
        <v>139</v>
      </c>
      <c r="B64" s="165">
        <v>1</v>
      </c>
      <c r="C64" s="36" t="s">
        <v>184</v>
      </c>
      <c r="D64" s="14">
        <v>2015</v>
      </c>
      <c r="E64" s="115">
        <v>150</v>
      </c>
      <c r="F64" s="116">
        <v>139</v>
      </c>
      <c r="G64" s="73">
        <f>IF(NOT(TRUNC(A64)=A64),"Ошибка в наборе",MIN(E64/A64,1))</f>
        <v>1</v>
      </c>
      <c r="H64" s="73">
        <f t="shared" si="18"/>
        <v>0.92666666666666664</v>
      </c>
    </row>
    <row r="65" spans="1:8" ht="19.5" customHeight="1" thickBot="1" x14ac:dyDescent="0.25">
      <c r="A65" s="65">
        <f t="shared" ref="A65:A123" si="22">A64</f>
        <v>139</v>
      </c>
      <c r="B65" s="165"/>
      <c r="C65" s="48" t="s">
        <v>32</v>
      </c>
      <c r="D65" s="8">
        <v>2006</v>
      </c>
      <c r="E65" s="115"/>
      <c r="F65" s="116"/>
      <c r="G65" s="73">
        <f t="shared" ref="G65:G83" si="23">IF(NOT(TRUNC(A65)=A65),"Ошибка в наборе",MIN(E65/A65,1))</f>
        <v>0</v>
      </c>
      <c r="H65" s="73">
        <f t="shared" si="18"/>
        <v>0</v>
      </c>
    </row>
    <row r="66" spans="1:8" ht="19.5" customHeight="1" thickBot="1" x14ac:dyDescent="0.25">
      <c r="A66" s="65">
        <f t="shared" si="22"/>
        <v>139</v>
      </c>
      <c r="B66" s="165"/>
      <c r="C66" s="15" t="s">
        <v>33</v>
      </c>
      <c r="D66" s="8" t="s">
        <v>174</v>
      </c>
      <c r="E66" s="115"/>
      <c r="F66" s="116"/>
      <c r="G66" s="73">
        <f t="shared" si="23"/>
        <v>0</v>
      </c>
      <c r="H66" s="73">
        <f t="shared" si="18"/>
        <v>0</v>
      </c>
    </row>
    <row r="67" spans="1:8" ht="19.5" customHeight="1" thickBot="1" x14ac:dyDescent="0.25">
      <c r="A67" s="65">
        <f t="shared" si="22"/>
        <v>139</v>
      </c>
      <c r="B67" s="165"/>
      <c r="C67" s="30" t="s">
        <v>34</v>
      </c>
      <c r="D67" s="24"/>
      <c r="E67" s="61">
        <f>SUM(E64:E66)</f>
        <v>150</v>
      </c>
      <c r="F67" s="61">
        <f>SUM(F64:F66)</f>
        <v>139</v>
      </c>
      <c r="G67" s="54">
        <f t="shared" si="23"/>
        <v>1</v>
      </c>
      <c r="H67" s="54">
        <f t="shared" si="18"/>
        <v>0.92666666666666664</v>
      </c>
    </row>
    <row r="68" spans="1:8" ht="19.5" customHeight="1" thickBot="1" x14ac:dyDescent="0.25">
      <c r="A68" s="65">
        <f t="shared" si="22"/>
        <v>139</v>
      </c>
      <c r="B68" s="165">
        <v>2</v>
      </c>
      <c r="C68" s="7" t="s">
        <v>35</v>
      </c>
      <c r="D68" s="8">
        <v>2015</v>
      </c>
      <c r="E68" s="115">
        <v>150</v>
      </c>
      <c r="F68" s="116">
        <v>139</v>
      </c>
      <c r="G68" s="73">
        <f t="shared" si="23"/>
        <v>1</v>
      </c>
      <c r="H68" s="73">
        <f t="shared" si="18"/>
        <v>0.92666666666666664</v>
      </c>
    </row>
    <row r="69" spans="1:8" ht="19.5" customHeight="1" thickBot="1" x14ac:dyDescent="0.25">
      <c r="A69" s="65">
        <f t="shared" si="22"/>
        <v>139</v>
      </c>
      <c r="B69" s="165"/>
      <c r="C69" s="7" t="s">
        <v>180</v>
      </c>
      <c r="D69" s="8" t="s">
        <v>177</v>
      </c>
      <c r="E69" s="115"/>
      <c r="F69" s="116"/>
      <c r="G69" s="73">
        <f t="shared" si="23"/>
        <v>0</v>
      </c>
      <c r="H69" s="73">
        <f t="shared" si="18"/>
        <v>0</v>
      </c>
    </row>
    <row r="70" spans="1:8" ht="19.5" customHeight="1" thickBot="1" x14ac:dyDescent="0.25">
      <c r="A70" s="65">
        <f t="shared" si="22"/>
        <v>139</v>
      </c>
      <c r="B70" s="165"/>
      <c r="C70" s="28" t="s">
        <v>36</v>
      </c>
      <c r="D70" s="27"/>
      <c r="E70" s="61">
        <f>SUM(E68:E69)</f>
        <v>150</v>
      </c>
      <c r="F70" s="61">
        <f>SUM(F68:F69)</f>
        <v>139</v>
      </c>
      <c r="G70" s="54">
        <f t="shared" si="23"/>
        <v>1</v>
      </c>
      <c r="H70" s="54">
        <f t="shared" si="18"/>
        <v>0.92666666666666664</v>
      </c>
    </row>
    <row r="71" spans="1:8" ht="19.5" customHeight="1" thickBot="1" x14ac:dyDescent="0.25">
      <c r="A71" s="65">
        <f t="shared" si="22"/>
        <v>139</v>
      </c>
      <c r="B71" s="12">
        <v>3</v>
      </c>
      <c r="C71" s="30" t="s">
        <v>140</v>
      </c>
      <c r="D71" s="8">
        <v>2015</v>
      </c>
      <c r="E71" s="115">
        <v>150</v>
      </c>
      <c r="F71" s="115">
        <v>139</v>
      </c>
      <c r="G71" s="54">
        <f t="shared" si="23"/>
        <v>1</v>
      </c>
      <c r="H71" s="54">
        <f t="shared" si="18"/>
        <v>0.92666666666666664</v>
      </c>
    </row>
    <row r="72" spans="1:8" ht="19.5" customHeight="1" thickBot="1" x14ac:dyDescent="0.25">
      <c r="A72" s="65">
        <f t="shared" si="22"/>
        <v>139</v>
      </c>
      <c r="B72" s="12">
        <v>4</v>
      </c>
      <c r="C72" s="30" t="s">
        <v>128</v>
      </c>
      <c r="D72" s="8">
        <v>2018</v>
      </c>
      <c r="E72" s="115">
        <v>2455</v>
      </c>
      <c r="F72" s="116">
        <v>139</v>
      </c>
      <c r="G72" s="54">
        <f>IF(NOT(TRUNC(A72)=A72),"Ошибка в наборе",MIN(E72/A72,1))</f>
        <v>1</v>
      </c>
      <c r="H72" s="54">
        <f>IF(ISERR(F72/E72),0,IF(ABS(F72)&gt;ABS(E72),"проверь поле F",MIN(ABS(F72/E72),1)))</f>
        <v>5.6619144602851321E-2</v>
      </c>
    </row>
    <row r="73" spans="1:8" ht="19.5" customHeight="1" thickBot="1" x14ac:dyDescent="0.25">
      <c r="A73" s="65">
        <f t="shared" si="22"/>
        <v>139</v>
      </c>
      <c r="B73" s="167">
        <v>5</v>
      </c>
      <c r="C73" s="90" t="s">
        <v>175</v>
      </c>
      <c r="D73" s="8" t="s">
        <v>174</v>
      </c>
      <c r="E73" s="115">
        <v>172</v>
      </c>
      <c r="F73" s="116">
        <v>139</v>
      </c>
      <c r="G73" s="55">
        <f t="shared" ref="G73:G75" si="24">IF(NOT(TRUNC(A73)=A73),"Ошибка в наборе",MIN(E73/A73,1))</f>
        <v>1</v>
      </c>
      <c r="H73" s="55">
        <f t="shared" ref="H73:H75" si="25">IF(ISERR(F73/E73),0,IF(ABS(F73)&gt;ABS(E73),"проверь поле F",MIN(ABS(F73/E73),1)))</f>
        <v>0.80813953488372092</v>
      </c>
    </row>
    <row r="74" spans="1:8" ht="19.5" customHeight="1" thickBot="1" x14ac:dyDescent="0.25">
      <c r="A74" s="65">
        <f t="shared" si="22"/>
        <v>139</v>
      </c>
      <c r="B74" s="168"/>
      <c r="C74" s="90" t="s">
        <v>249</v>
      </c>
      <c r="D74" s="8">
        <v>2011</v>
      </c>
      <c r="E74" s="115"/>
      <c r="F74" s="116"/>
      <c r="G74" s="55">
        <f t="shared" si="24"/>
        <v>0</v>
      </c>
      <c r="H74" s="55">
        <f t="shared" si="25"/>
        <v>0</v>
      </c>
    </row>
    <row r="75" spans="1:8" ht="19.5" customHeight="1" thickBot="1" x14ac:dyDescent="0.25">
      <c r="A75" s="65">
        <f t="shared" si="22"/>
        <v>139</v>
      </c>
      <c r="B75" s="169"/>
      <c r="C75" s="28" t="s">
        <v>12</v>
      </c>
      <c r="D75" s="24"/>
      <c r="E75" s="61">
        <f>SUM(E73:E74)</f>
        <v>172</v>
      </c>
      <c r="F75" s="61">
        <f>SUM(F73:F74)</f>
        <v>139</v>
      </c>
      <c r="G75" s="54">
        <f t="shared" si="24"/>
        <v>1</v>
      </c>
      <c r="H75" s="54">
        <f t="shared" si="25"/>
        <v>0.80813953488372092</v>
      </c>
    </row>
    <row r="76" spans="1:8" ht="19.5" customHeight="1" thickBot="1" x14ac:dyDescent="0.25">
      <c r="A76" s="65">
        <f t="shared" si="22"/>
        <v>139</v>
      </c>
      <c r="B76" s="165">
        <v>6</v>
      </c>
      <c r="C76" s="48" t="s">
        <v>28</v>
      </c>
      <c r="D76" s="8">
        <v>2015</v>
      </c>
      <c r="E76" s="115">
        <v>148</v>
      </c>
      <c r="F76" s="116">
        <v>139</v>
      </c>
      <c r="G76" s="73">
        <f t="shared" si="23"/>
        <v>1</v>
      </c>
      <c r="H76" s="73">
        <f t="shared" si="18"/>
        <v>0.93918918918918914</v>
      </c>
    </row>
    <row r="77" spans="1:8" ht="19.5" customHeight="1" thickBot="1" x14ac:dyDescent="0.25">
      <c r="A77" s="65">
        <f t="shared" si="22"/>
        <v>139</v>
      </c>
      <c r="B77" s="165"/>
      <c r="C77" s="7" t="s">
        <v>13</v>
      </c>
      <c r="D77" s="8" t="s">
        <v>185</v>
      </c>
      <c r="E77" s="115"/>
      <c r="F77" s="116"/>
      <c r="G77" s="73">
        <f t="shared" si="23"/>
        <v>0</v>
      </c>
      <c r="H77" s="73">
        <f t="shared" si="18"/>
        <v>0</v>
      </c>
    </row>
    <row r="78" spans="1:8" ht="19.5" customHeight="1" thickBot="1" x14ac:dyDescent="0.25">
      <c r="A78" s="65">
        <f t="shared" si="22"/>
        <v>139</v>
      </c>
      <c r="B78" s="165"/>
      <c r="C78" s="30" t="s">
        <v>37</v>
      </c>
      <c r="D78" s="26"/>
      <c r="E78" s="63">
        <f>SUM(E76:E77)</f>
        <v>148</v>
      </c>
      <c r="F78" s="63">
        <f>SUM(F76:F77)</f>
        <v>139</v>
      </c>
      <c r="G78" s="54">
        <f t="shared" si="23"/>
        <v>1</v>
      </c>
      <c r="H78" s="54">
        <f t="shared" si="18"/>
        <v>0.93918918918918914</v>
      </c>
    </row>
    <row r="79" spans="1:8" ht="19.5" customHeight="1" thickBot="1" x14ac:dyDescent="0.25">
      <c r="A79" s="65">
        <f t="shared" si="22"/>
        <v>139</v>
      </c>
      <c r="B79" s="12">
        <v>7</v>
      </c>
      <c r="C79" s="28" t="s">
        <v>38</v>
      </c>
      <c r="D79" s="8">
        <v>2015</v>
      </c>
      <c r="E79" s="115">
        <v>150</v>
      </c>
      <c r="F79" s="115">
        <v>139</v>
      </c>
      <c r="G79" s="54">
        <f t="shared" si="23"/>
        <v>1</v>
      </c>
      <c r="H79" s="54">
        <f t="shared" si="18"/>
        <v>0.92666666666666664</v>
      </c>
    </row>
    <row r="80" spans="1:8" ht="19.5" customHeight="1" thickBot="1" x14ac:dyDescent="0.25">
      <c r="A80" s="65">
        <f t="shared" si="22"/>
        <v>139</v>
      </c>
      <c r="B80" s="12">
        <v>8</v>
      </c>
      <c r="C80" s="28" t="s">
        <v>39</v>
      </c>
      <c r="D80" s="8">
        <v>2015</v>
      </c>
      <c r="E80" s="115">
        <v>150</v>
      </c>
      <c r="F80" s="115">
        <v>139</v>
      </c>
      <c r="G80" s="54">
        <f t="shared" si="23"/>
        <v>1</v>
      </c>
      <c r="H80" s="54">
        <f t="shared" si="18"/>
        <v>0.92666666666666664</v>
      </c>
    </row>
    <row r="81" spans="1:8" ht="27.75" customHeight="1" thickBot="1" x14ac:dyDescent="0.25">
      <c r="A81" s="65">
        <f t="shared" si="22"/>
        <v>139</v>
      </c>
      <c r="B81" s="167">
        <v>9</v>
      </c>
      <c r="C81" s="107" t="s">
        <v>247</v>
      </c>
      <c r="D81" s="8">
        <v>2012</v>
      </c>
      <c r="E81" s="115"/>
      <c r="F81" s="115"/>
      <c r="G81" s="55">
        <f t="shared" ref="G81:G82" si="26">IF(NOT(TRUNC(A81)=A81),"Ошибка в наборе",MIN(E81/A81,1))</f>
        <v>0</v>
      </c>
      <c r="H81" s="55">
        <f t="shared" ref="H81:H82" si="27">IF(ISERR(F81/E81),0,IF(ABS(F81)&gt;ABS(E81),"проверь поле F",MIN(ABS(F81/E81),1)))</f>
        <v>0</v>
      </c>
    </row>
    <row r="82" spans="1:8" ht="27.75" customHeight="1" thickBot="1" x14ac:dyDescent="0.25">
      <c r="A82" s="65">
        <f t="shared" si="22"/>
        <v>139</v>
      </c>
      <c r="B82" s="168"/>
      <c r="C82" s="107" t="s">
        <v>246</v>
      </c>
      <c r="D82" s="8">
        <v>2019</v>
      </c>
      <c r="E82" s="115"/>
      <c r="F82" s="115"/>
      <c r="G82" s="55">
        <f t="shared" si="26"/>
        <v>0</v>
      </c>
      <c r="H82" s="55">
        <f t="shared" si="27"/>
        <v>0</v>
      </c>
    </row>
    <row r="83" spans="1:8" ht="19.5" customHeight="1" thickBot="1" x14ac:dyDescent="0.25">
      <c r="A83" s="65">
        <f t="shared" si="22"/>
        <v>139</v>
      </c>
      <c r="B83" s="169"/>
      <c r="C83" s="28" t="s">
        <v>248</v>
      </c>
      <c r="D83" s="93"/>
      <c r="E83" s="61">
        <f>SUM(E81:E82)</f>
        <v>0</v>
      </c>
      <c r="F83" s="61">
        <f>SUM(F81:F82)</f>
        <v>0</v>
      </c>
      <c r="G83" s="54">
        <f t="shared" si="23"/>
        <v>0</v>
      </c>
      <c r="H83" s="54">
        <f t="shared" si="18"/>
        <v>0</v>
      </c>
    </row>
    <row r="84" spans="1:8" ht="18.75" customHeight="1" thickBot="1" x14ac:dyDescent="0.25">
      <c r="A84" s="62">
        <f t="shared" si="22"/>
        <v>139</v>
      </c>
      <c r="B84" s="96"/>
      <c r="C84" s="41" t="s">
        <v>40</v>
      </c>
      <c r="D84" s="43"/>
      <c r="E84" s="62">
        <f>SUM(E67,E70,E71,E72,E75,E78,E79,E80,E83)</f>
        <v>3525</v>
      </c>
      <c r="F84" s="62">
        <f t="shared" ref="F84" si="28">SUM(F67,F70,F71,F72,F75,F78,F79,F80,F83)</f>
        <v>1112</v>
      </c>
      <c r="G84" s="53">
        <f>SUM(G67,G70,G71,G72,G75,G78,G79,G80,G83)/9</f>
        <v>0.88888888888888884</v>
      </c>
      <c r="H84" s="53">
        <f>IF(ISERR(F84/E84),0,IF(ABS(F84)&gt;ABS(E84),"проверь поле F",MIN(ABS(F84/E84),1)))</f>
        <v>0.31546099290780144</v>
      </c>
    </row>
    <row r="85" spans="1:8" ht="19.5" customHeight="1" thickBot="1" x14ac:dyDescent="0.25">
      <c r="A85" s="117">
        <f>A20+A40+A62+A84</f>
        <v>651</v>
      </c>
      <c r="B85" s="118"/>
      <c r="C85" s="119" t="s">
        <v>41</v>
      </c>
      <c r="D85" s="120"/>
      <c r="E85" s="117">
        <f>SUM(E20,E40,E62,E84)</f>
        <v>6537</v>
      </c>
      <c r="F85" s="117">
        <f>SUM(F20,F40,F62,F84)</f>
        <v>3800</v>
      </c>
      <c r="G85" s="121">
        <f>(G20+G40+G62+G84)/4</f>
        <v>0.73218568002740669</v>
      </c>
      <c r="H85" s="121">
        <f t="shared" si="18"/>
        <v>0.58130640966804348</v>
      </c>
    </row>
    <row r="86" spans="1:8" ht="19.5" customHeight="1" thickBot="1" x14ac:dyDescent="0.25">
      <c r="A86" s="115">
        <v>163</v>
      </c>
      <c r="B86" s="13"/>
      <c r="C86" s="35" t="s">
        <v>194</v>
      </c>
      <c r="D86" s="14"/>
      <c r="E86" s="65"/>
      <c r="F86" s="67"/>
      <c r="G86" s="73"/>
      <c r="H86" s="73"/>
    </row>
    <row r="87" spans="1:8" ht="19.5" customHeight="1" thickBot="1" x14ac:dyDescent="0.25">
      <c r="A87" s="65">
        <f t="shared" si="22"/>
        <v>163</v>
      </c>
      <c r="B87" s="12">
        <v>1</v>
      </c>
      <c r="C87" s="28" t="s">
        <v>187</v>
      </c>
      <c r="D87" s="40">
        <v>2018</v>
      </c>
      <c r="E87" s="115">
        <v>192</v>
      </c>
      <c r="F87" s="115">
        <v>163</v>
      </c>
      <c r="G87" s="54">
        <f>IF(NOT(TRUNC(A87)=A87),"Ошибка в наборе",MIN(E87/A87,1))</f>
        <v>1</v>
      </c>
      <c r="H87" s="56">
        <f t="shared" si="18"/>
        <v>0.84895833333333337</v>
      </c>
    </row>
    <row r="88" spans="1:8" ht="18.75" customHeight="1" thickBot="1" x14ac:dyDescent="0.25">
      <c r="A88" s="65">
        <f t="shared" si="22"/>
        <v>163</v>
      </c>
      <c r="B88" s="12">
        <v>2</v>
      </c>
      <c r="C88" s="28" t="s">
        <v>42</v>
      </c>
      <c r="D88" s="8">
        <v>2012</v>
      </c>
      <c r="E88" s="115">
        <v>140</v>
      </c>
      <c r="F88" s="115">
        <v>140</v>
      </c>
      <c r="G88" s="54">
        <f t="shared" ref="G88:G104" si="29">IF(NOT(TRUNC(A88)=A88),"Ошибка в наборе",MIN(E88/A88,1))</f>
        <v>0.85889570552147243</v>
      </c>
      <c r="H88" s="54">
        <f t="shared" si="18"/>
        <v>1</v>
      </c>
    </row>
    <row r="89" spans="1:8" ht="19.5" customHeight="1" thickBot="1" x14ac:dyDescent="0.25">
      <c r="A89" s="65">
        <f t="shared" si="22"/>
        <v>163</v>
      </c>
      <c r="B89" s="12">
        <v>3</v>
      </c>
      <c r="C89" s="28" t="s">
        <v>150</v>
      </c>
      <c r="D89" s="20">
        <v>2018</v>
      </c>
      <c r="E89" s="115">
        <v>194</v>
      </c>
      <c r="F89" s="115">
        <v>163</v>
      </c>
      <c r="G89" s="54">
        <f t="shared" si="29"/>
        <v>1</v>
      </c>
      <c r="H89" s="54">
        <f t="shared" si="18"/>
        <v>0.84020618556701032</v>
      </c>
    </row>
    <row r="90" spans="1:8" ht="19.5" customHeight="1" thickBot="1" x14ac:dyDescent="0.25">
      <c r="A90" s="65">
        <f t="shared" si="22"/>
        <v>163</v>
      </c>
      <c r="B90" s="12">
        <v>4</v>
      </c>
      <c r="C90" s="30" t="s">
        <v>143</v>
      </c>
      <c r="D90" s="40">
        <v>2018</v>
      </c>
      <c r="E90" s="115">
        <v>169</v>
      </c>
      <c r="F90" s="115">
        <v>163</v>
      </c>
      <c r="G90" s="54">
        <f t="shared" si="29"/>
        <v>1</v>
      </c>
      <c r="H90" s="54">
        <f t="shared" si="18"/>
        <v>0.96449704142011838</v>
      </c>
    </row>
    <row r="91" spans="1:8" ht="20.25" customHeight="1" thickBot="1" x14ac:dyDescent="0.25">
      <c r="A91" s="65">
        <f t="shared" si="22"/>
        <v>163</v>
      </c>
      <c r="B91" s="12">
        <v>5</v>
      </c>
      <c r="C91" s="28" t="s">
        <v>128</v>
      </c>
      <c r="D91" s="8">
        <v>2017</v>
      </c>
      <c r="E91" s="115">
        <v>185</v>
      </c>
      <c r="F91" s="116">
        <v>163</v>
      </c>
      <c r="G91" s="54">
        <f t="shared" si="29"/>
        <v>1</v>
      </c>
      <c r="H91" s="54">
        <f t="shared" si="18"/>
        <v>0.88108108108108107</v>
      </c>
    </row>
    <row r="92" spans="1:8" ht="19.5" customHeight="1" thickBot="1" x14ac:dyDescent="0.25">
      <c r="A92" s="65">
        <f t="shared" si="22"/>
        <v>163</v>
      </c>
      <c r="B92" s="165">
        <v>6</v>
      </c>
      <c r="C92" s="7" t="s">
        <v>190</v>
      </c>
      <c r="D92" s="8">
        <v>2018</v>
      </c>
      <c r="E92" s="115">
        <v>175</v>
      </c>
      <c r="F92" s="116">
        <v>163</v>
      </c>
      <c r="G92" s="55">
        <f t="shared" si="29"/>
        <v>1</v>
      </c>
      <c r="H92" s="73">
        <f t="shared" si="18"/>
        <v>0.93142857142857138</v>
      </c>
    </row>
    <row r="93" spans="1:8" ht="19.5" customHeight="1" thickBot="1" x14ac:dyDescent="0.25">
      <c r="A93" s="65">
        <f t="shared" si="22"/>
        <v>163</v>
      </c>
      <c r="B93" s="165"/>
      <c r="C93" s="7" t="s">
        <v>251</v>
      </c>
      <c r="D93" s="8">
        <v>2016</v>
      </c>
      <c r="E93" s="115"/>
      <c r="F93" s="116"/>
      <c r="G93" s="55">
        <f t="shared" ref="G93:G94" si="30">IF(NOT(TRUNC(A93)=A93),"Ошибка в наборе",MIN(E93/A93,1))</f>
        <v>0</v>
      </c>
      <c r="H93" s="73">
        <f t="shared" ref="H93:H94" si="31">IF(ISERR(F93/E93),0,IF(ABS(F93)&gt;ABS(E93),"проверь поле F",MIN(ABS(F93/E93),1)))</f>
        <v>0</v>
      </c>
    </row>
    <row r="94" spans="1:8" ht="19.5" customHeight="1" thickBot="1" x14ac:dyDescent="0.25">
      <c r="A94" s="65">
        <f t="shared" si="22"/>
        <v>163</v>
      </c>
      <c r="B94" s="165"/>
      <c r="C94" s="7" t="s">
        <v>44</v>
      </c>
      <c r="D94" s="8" t="s">
        <v>191</v>
      </c>
      <c r="E94" s="115"/>
      <c r="F94" s="116"/>
      <c r="G94" s="55">
        <f t="shared" si="30"/>
        <v>0</v>
      </c>
      <c r="H94" s="73">
        <f t="shared" si="31"/>
        <v>0</v>
      </c>
    </row>
    <row r="95" spans="1:8" ht="19.5" customHeight="1" thickBot="1" x14ac:dyDescent="0.25">
      <c r="A95" s="65">
        <f t="shared" si="22"/>
        <v>163</v>
      </c>
      <c r="B95" s="165"/>
      <c r="C95" s="30" t="s">
        <v>12</v>
      </c>
      <c r="D95" s="24"/>
      <c r="E95" s="61">
        <f>SUM(E92:E94)</f>
        <v>175</v>
      </c>
      <c r="F95" s="61">
        <f>SUM(F92:F94)</f>
        <v>163</v>
      </c>
      <c r="G95" s="54">
        <f t="shared" si="29"/>
        <v>1</v>
      </c>
      <c r="H95" s="56">
        <f t="shared" si="18"/>
        <v>0.93142857142857138</v>
      </c>
    </row>
    <row r="96" spans="1:8" ht="29.25" customHeight="1" thickBot="1" x14ac:dyDescent="0.25">
      <c r="A96" s="65">
        <f t="shared" si="22"/>
        <v>163</v>
      </c>
      <c r="B96" s="165">
        <v>7</v>
      </c>
      <c r="C96" s="89" t="s">
        <v>235</v>
      </c>
      <c r="D96" s="8">
        <v>2016</v>
      </c>
      <c r="E96" s="115"/>
      <c r="F96" s="116"/>
      <c r="G96" s="55">
        <f>IF(NOT(TRUNC(A96)=A96),"Ошибка в наборе",MIN(E96/A96,1))</f>
        <v>0</v>
      </c>
      <c r="H96" s="57">
        <f>IF(ISERR(F96/E96),0,IF(ABS(F96)&gt;ABS(E96),"проверь поле F",MIN(ABS(F96/E96),1)))</f>
        <v>0</v>
      </c>
    </row>
    <row r="97" spans="1:8" ht="29.25" customHeight="1" thickBot="1" x14ac:dyDescent="0.25">
      <c r="A97" s="65">
        <f t="shared" si="22"/>
        <v>163</v>
      </c>
      <c r="B97" s="165"/>
      <c r="C97" s="89" t="s">
        <v>188</v>
      </c>
      <c r="D97" s="8">
        <v>2018</v>
      </c>
      <c r="E97" s="115">
        <v>165</v>
      </c>
      <c r="F97" s="116">
        <v>163</v>
      </c>
      <c r="G97" s="55">
        <f>IF(NOT(TRUNC(A97)=A97),"Ошибка в наборе",MIN(E97/A97,1))</f>
        <v>1</v>
      </c>
      <c r="H97" s="57">
        <f>IF(ISERR(F97/E97),0,IF(ABS(F97)&gt;ABS(E97),"проверь поле F",MIN(ABS(F97/E97),1)))</f>
        <v>0.98787878787878791</v>
      </c>
    </row>
    <row r="98" spans="1:8" ht="22.5" customHeight="1" thickBot="1" x14ac:dyDescent="0.25">
      <c r="A98" s="65">
        <f t="shared" si="22"/>
        <v>163</v>
      </c>
      <c r="B98" s="165"/>
      <c r="C98" s="30" t="s">
        <v>48</v>
      </c>
      <c r="D98" s="24"/>
      <c r="E98" s="61">
        <f>SUM(E96:E97)</f>
        <v>165</v>
      </c>
      <c r="F98" s="61">
        <f>SUM(F96:F97)</f>
        <v>163</v>
      </c>
      <c r="G98" s="54">
        <f>IF(NOT(TRUNC(A98)=A98),"Ошибка в наборе",MIN(E98/A98,1))</f>
        <v>1</v>
      </c>
      <c r="H98" s="56">
        <f>IF(ISERR(F98/E98),0,IF(ABS(F98)&gt;ABS(E98),"проверь поле F",MIN(ABS(F98/E98),1)))</f>
        <v>0.98787878787878791</v>
      </c>
    </row>
    <row r="99" spans="1:8" ht="19.5" customHeight="1" thickBot="1" x14ac:dyDescent="0.25">
      <c r="A99" s="65">
        <f>A98</f>
        <v>163</v>
      </c>
      <c r="B99" s="17">
        <v>8</v>
      </c>
      <c r="C99" s="30" t="s">
        <v>145</v>
      </c>
      <c r="D99" s="8">
        <v>2018</v>
      </c>
      <c r="E99" s="115">
        <v>150</v>
      </c>
      <c r="F99" s="115">
        <v>150</v>
      </c>
      <c r="G99" s="54">
        <f>IF(NOT(TRUNC(A99)=A99),"Ошибка в наборе",MIN(E99/A99,1))</f>
        <v>0.92024539877300615</v>
      </c>
      <c r="H99" s="56">
        <f t="shared" ref="H99" si="32">IF(ISERR(F99/E99),0,IF(ABS(F99)&gt;ABS(E99),"проверь поле F",MIN(ABS(F99/E99),1)))</f>
        <v>1</v>
      </c>
    </row>
    <row r="100" spans="1:8" ht="19.5" customHeight="1" thickBot="1" x14ac:dyDescent="0.25">
      <c r="A100" s="65">
        <f t="shared" ref="A100:A103" si="33">A99</f>
        <v>163</v>
      </c>
      <c r="B100" s="17">
        <v>9</v>
      </c>
      <c r="C100" s="30" t="s">
        <v>189</v>
      </c>
      <c r="D100" s="8">
        <v>2018</v>
      </c>
      <c r="E100" s="115">
        <v>172</v>
      </c>
      <c r="F100" s="115">
        <v>163</v>
      </c>
      <c r="G100" s="54">
        <f t="shared" ref="G100:G102" si="34">IF(NOT(TRUNC(A100)=A100),"Ошибка в наборе",MIN(E100/A100,1))</f>
        <v>1</v>
      </c>
      <c r="H100" s="56">
        <f t="shared" ref="H100:H102" si="35">IF(ISERR(F100/E100),0,IF(ABS(F100)&gt;ABS(E100),"проверь поле F",MIN(ABS(F100/E100),1)))</f>
        <v>0.94767441860465118</v>
      </c>
    </row>
    <row r="101" spans="1:8" ht="19.5" customHeight="1" thickBot="1" x14ac:dyDescent="0.25">
      <c r="A101" s="65">
        <f t="shared" si="33"/>
        <v>163</v>
      </c>
      <c r="B101" s="17">
        <v>10</v>
      </c>
      <c r="C101" s="30" t="s">
        <v>250</v>
      </c>
      <c r="D101" s="8">
        <v>2018</v>
      </c>
      <c r="E101" s="115">
        <v>172</v>
      </c>
      <c r="F101" s="115">
        <v>163</v>
      </c>
      <c r="G101" s="54">
        <f t="shared" si="34"/>
        <v>1</v>
      </c>
      <c r="H101" s="56">
        <f t="shared" si="35"/>
        <v>0.94767441860465118</v>
      </c>
    </row>
    <row r="102" spans="1:8" ht="19.5" customHeight="1" thickBot="1" x14ac:dyDescent="0.25">
      <c r="A102" s="65">
        <f t="shared" si="33"/>
        <v>163</v>
      </c>
      <c r="B102" s="17">
        <v>11</v>
      </c>
      <c r="C102" s="30" t="s">
        <v>193</v>
      </c>
      <c r="D102" s="8">
        <v>2018</v>
      </c>
      <c r="E102" s="115">
        <v>172</v>
      </c>
      <c r="F102" s="115">
        <v>163</v>
      </c>
      <c r="G102" s="54">
        <f t="shared" si="34"/>
        <v>1</v>
      </c>
      <c r="H102" s="56">
        <f t="shared" si="35"/>
        <v>0.94767441860465118</v>
      </c>
    </row>
    <row r="103" spans="1:8" ht="19.5" customHeight="1" thickBot="1" x14ac:dyDescent="0.25">
      <c r="A103" s="65">
        <f t="shared" si="33"/>
        <v>163</v>
      </c>
      <c r="B103" s="17">
        <v>12</v>
      </c>
      <c r="C103" s="30" t="s">
        <v>146</v>
      </c>
      <c r="D103" s="8">
        <v>2018</v>
      </c>
      <c r="E103" s="115">
        <v>156</v>
      </c>
      <c r="F103" s="115">
        <v>156</v>
      </c>
      <c r="G103" s="54">
        <f t="shared" si="29"/>
        <v>0.95705521472392641</v>
      </c>
      <c r="H103" s="54">
        <f t="shared" si="18"/>
        <v>1</v>
      </c>
    </row>
    <row r="104" spans="1:8" ht="19.5" customHeight="1" thickBot="1" x14ac:dyDescent="0.25">
      <c r="A104" s="65">
        <f t="shared" si="22"/>
        <v>163</v>
      </c>
      <c r="B104" s="17">
        <v>13</v>
      </c>
      <c r="C104" s="30" t="s">
        <v>147</v>
      </c>
      <c r="D104" s="8">
        <v>2018</v>
      </c>
      <c r="E104" s="115">
        <v>156</v>
      </c>
      <c r="F104" s="115">
        <v>156</v>
      </c>
      <c r="G104" s="54">
        <f t="shared" si="29"/>
        <v>0.95705521472392641</v>
      </c>
      <c r="H104" s="54">
        <f t="shared" si="18"/>
        <v>1</v>
      </c>
    </row>
    <row r="105" spans="1:8" ht="19.5" customHeight="1" thickBot="1" x14ac:dyDescent="0.25">
      <c r="A105" s="62">
        <f t="shared" si="22"/>
        <v>163</v>
      </c>
      <c r="B105" s="97"/>
      <c r="C105" s="41" t="s">
        <v>45</v>
      </c>
      <c r="D105" s="44"/>
      <c r="E105" s="62">
        <f>SUM(E87,E88,E89,E90,E91,E95,E98,E99,E100,E101,E102,E103,E104)</f>
        <v>2198</v>
      </c>
      <c r="F105" s="62">
        <f>SUM(F87,F88,F89,F90,F91,F95,F98,F99,F100,F101,F102,F103,F104)</f>
        <v>2069</v>
      </c>
      <c r="G105" s="53">
        <f>SUM(G87,G88,G89,G90,G91,G95,G98,G99,G100,G101,G102,G103,G104)/13</f>
        <v>0.97640396413402541</v>
      </c>
      <c r="H105" s="53">
        <f>IF(ISERR(F105/E105),0,IF(ABS(F105)&gt;ABS(E105),"проверь поле F",MIN(ABS(F105/E105),1)))</f>
        <v>0.94131028207461331</v>
      </c>
    </row>
    <row r="106" spans="1:8" ht="19.5" customHeight="1" thickBot="1" x14ac:dyDescent="0.25">
      <c r="A106" s="115">
        <v>161</v>
      </c>
      <c r="B106" s="17"/>
      <c r="C106" s="3" t="s">
        <v>201</v>
      </c>
      <c r="D106" s="8"/>
      <c r="E106" s="65"/>
      <c r="F106" s="67"/>
      <c r="G106" s="73"/>
      <c r="H106" s="73"/>
    </row>
    <row r="107" spans="1:8" ht="19.5" customHeight="1" thickBot="1" x14ac:dyDescent="0.25">
      <c r="A107" s="65">
        <f t="shared" si="22"/>
        <v>161</v>
      </c>
      <c r="B107" s="12">
        <v>1</v>
      </c>
      <c r="C107" s="28" t="s">
        <v>187</v>
      </c>
      <c r="D107" s="8">
        <v>2018</v>
      </c>
      <c r="E107" s="115">
        <v>155</v>
      </c>
      <c r="F107" s="115">
        <v>155</v>
      </c>
      <c r="G107" s="56">
        <f>IF(NOT(TRUNC(A107)=A107),"Ошибка в наборе",MIN(E107/A107,1))</f>
        <v>0.96273291925465843</v>
      </c>
      <c r="H107" s="56">
        <f t="shared" si="18"/>
        <v>1</v>
      </c>
    </row>
    <row r="108" spans="1:8" ht="19.5" customHeight="1" thickBot="1" x14ac:dyDescent="0.25">
      <c r="A108" s="65">
        <f t="shared" si="22"/>
        <v>161</v>
      </c>
      <c r="B108" s="12">
        <v>2</v>
      </c>
      <c r="C108" s="30" t="s">
        <v>148</v>
      </c>
      <c r="D108" s="8">
        <v>2006</v>
      </c>
      <c r="E108" s="115">
        <v>80</v>
      </c>
      <c r="F108" s="115">
        <v>80</v>
      </c>
      <c r="G108" s="56">
        <f t="shared" ref="G108:G125" si="36">IF(NOT(TRUNC(A108)=A108),"Ошибка в наборе",MIN(E108/A108,1))</f>
        <v>0.49689440993788819</v>
      </c>
      <c r="H108" s="56">
        <f t="shared" si="18"/>
        <v>1</v>
      </c>
    </row>
    <row r="109" spans="1:8" ht="19.5" customHeight="1" thickBot="1" x14ac:dyDescent="0.25">
      <c r="A109" s="65">
        <f t="shared" si="22"/>
        <v>161</v>
      </c>
      <c r="B109" s="12">
        <v>3</v>
      </c>
      <c r="C109" s="30" t="s">
        <v>149</v>
      </c>
      <c r="D109" s="8">
        <v>2018</v>
      </c>
      <c r="E109" s="115">
        <v>194</v>
      </c>
      <c r="F109" s="115">
        <v>161</v>
      </c>
      <c r="G109" s="56">
        <f t="shared" si="36"/>
        <v>1</v>
      </c>
      <c r="H109" s="56">
        <f t="shared" si="18"/>
        <v>0.82989690721649489</v>
      </c>
    </row>
    <row r="110" spans="1:8" ht="19.5" customHeight="1" thickBot="1" x14ac:dyDescent="0.25">
      <c r="A110" s="65">
        <f t="shared" si="22"/>
        <v>161</v>
      </c>
      <c r="B110" s="12">
        <v>4</v>
      </c>
      <c r="C110" s="30" t="s">
        <v>143</v>
      </c>
      <c r="D110" s="8">
        <v>2018</v>
      </c>
      <c r="E110" s="115">
        <v>184</v>
      </c>
      <c r="F110" s="115">
        <v>161</v>
      </c>
      <c r="G110" s="56">
        <f t="shared" si="36"/>
        <v>1</v>
      </c>
      <c r="H110" s="56">
        <f t="shared" si="18"/>
        <v>0.875</v>
      </c>
    </row>
    <row r="111" spans="1:8" ht="19.5" customHeight="1" thickBot="1" x14ac:dyDescent="0.25">
      <c r="A111" s="65">
        <f t="shared" si="22"/>
        <v>161</v>
      </c>
      <c r="B111" s="12">
        <v>5</v>
      </c>
      <c r="C111" s="30" t="s">
        <v>128</v>
      </c>
      <c r="D111" s="8">
        <v>2018</v>
      </c>
      <c r="E111" s="115">
        <v>197</v>
      </c>
      <c r="F111" s="115">
        <v>161</v>
      </c>
      <c r="G111" s="56">
        <f t="shared" si="36"/>
        <v>1</v>
      </c>
      <c r="H111" s="56">
        <f t="shared" si="18"/>
        <v>0.81725888324873097</v>
      </c>
    </row>
    <row r="112" spans="1:8" ht="19.5" customHeight="1" thickBot="1" x14ac:dyDescent="0.25">
      <c r="A112" s="65">
        <f t="shared" si="22"/>
        <v>161</v>
      </c>
      <c r="B112" s="165">
        <v>6</v>
      </c>
      <c r="C112" s="7" t="s">
        <v>46</v>
      </c>
      <c r="D112" s="8" t="s">
        <v>176</v>
      </c>
      <c r="E112" s="115"/>
      <c r="F112" s="116"/>
      <c r="G112" s="57">
        <f t="shared" si="36"/>
        <v>0</v>
      </c>
      <c r="H112" s="55">
        <f t="shared" si="18"/>
        <v>0</v>
      </c>
    </row>
    <row r="113" spans="1:8" ht="19.5" customHeight="1" thickBot="1" x14ac:dyDescent="0.25">
      <c r="A113" s="65">
        <f t="shared" si="22"/>
        <v>161</v>
      </c>
      <c r="B113" s="165"/>
      <c r="C113" s="7" t="s">
        <v>251</v>
      </c>
      <c r="D113" s="8">
        <v>2016</v>
      </c>
      <c r="E113" s="115"/>
      <c r="F113" s="116"/>
      <c r="G113" s="57">
        <f t="shared" ref="G113:G114" si="37">IF(NOT(TRUNC(A113)=A113),"Ошибка в наборе",MIN(E113/A113,1))</f>
        <v>0</v>
      </c>
      <c r="H113" s="55">
        <f t="shared" ref="H113:H114" si="38">IF(ISERR(F113/E113),0,IF(ABS(F113)&gt;ABS(E113),"проверь поле F",MIN(ABS(F113/E113),1)))</f>
        <v>0</v>
      </c>
    </row>
    <row r="114" spans="1:8" ht="19.5" customHeight="1" thickBot="1" x14ac:dyDescent="0.25">
      <c r="A114" s="65">
        <f t="shared" si="22"/>
        <v>161</v>
      </c>
      <c r="B114" s="165"/>
      <c r="C114" s="7" t="s">
        <v>195</v>
      </c>
      <c r="D114" s="8">
        <v>2018</v>
      </c>
      <c r="E114" s="115">
        <v>175</v>
      </c>
      <c r="F114" s="116">
        <v>161</v>
      </c>
      <c r="G114" s="57">
        <f t="shared" si="37"/>
        <v>1</v>
      </c>
      <c r="H114" s="55">
        <f t="shared" si="38"/>
        <v>0.92</v>
      </c>
    </row>
    <row r="115" spans="1:8" ht="19.5" customHeight="1" thickBot="1" x14ac:dyDescent="0.25">
      <c r="A115" s="65">
        <f t="shared" si="22"/>
        <v>161</v>
      </c>
      <c r="B115" s="165"/>
      <c r="C115" s="30" t="s">
        <v>47</v>
      </c>
      <c r="D115" s="24"/>
      <c r="E115" s="61">
        <f>SUM(E112:E114)</f>
        <v>175</v>
      </c>
      <c r="F115" s="61">
        <f>SUM(F112:F114)</f>
        <v>161</v>
      </c>
      <c r="G115" s="56">
        <f t="shared" si="36"/>
        <v>1</v>
      </c>
      <c r="H115" s="54">
        <f t="shared" si="18"/>
        <v>0.92</v>
      </c>
    </row>
    <row r="116" spans="1:8" ht="27.75" customHeight="1" thickBot="1" x14ac:dyDescent="0.25">
      <c r="A116" s="65">
        <f t="shared" si="22"/>
        <v>161</v>
      </c>
      <c r="B116" s="165">
        <v>7</v>
      </c>
      <c r="C116" s="90" t="s">
        <v>144</v>
      </c>
      <c r="D116" s="40">
        <v>2018</v>
      </c>
      <c r="E116" s="115">
        <v>155</v>
      </c>
      <c r="F116" s="116">
        <v>155</v>
      </c>
      <c r="G116" s="57">
        <f t="shared" ref="G116:G117" si="39">IF(NOT(TRUNC(A116)=A116),"Ошибка в наборе",MIN(E116/A116,1))</f>
        <v>0.96273291925465843</v>
      </c>
      <c r="H116" s="55">
        <f t="shared" ref="H116:H117" si="40">IF(ISERR(F116/E116),0,IF(ABS(F116)&gt;ABS(E116),"проверь поле F",MIN(ABS(F116/E116),1)))</f>
        <v>1</v>
      </c>
    </row>
    <row r="117" spans="1:8" ht="19.5" customHeight="1" thickBot="1" x14ac:dyDescent="0.25">
      <c r="A117" s="65">
        <f t="shared" si="22"/>
        <v>161</v>
      </c>
      <c r="B117" s="165"/>
      <c r="C117" s="107" t="s">
        <v>196</v>
      </c>
      <c r="D117" s="40" t="s">
        <v>197</v>
      </c>
      <c r="E117" s="115"/>
      <c r="F117" s="116"/>
      <c r="G117" s="57">
        <f t="shared" si="39"/>
        <v>0</v>
      </c>
      <c r="H117" s="55">
        <f t="shared" si="40"/>
        <v>0</v>
      </c>
    </row>
    <row r="118" spans="1:8" ht="19.5" customHeight="1" thickBot="1" x14ac:dyDescent="0.25">
      <c r="A118" s="65">
        <f t="shared" si="22"/>
        <v>161</v>
      </c>
      <c r="B118" s="165"/>
      <c r="C118" s="30" t="s">
        <v>48</v>
      </c>
      <c r="D118" s="24"/>
      <c r="E118" s="61">
        <f>SUM(E116:E117)</f>
        <v>155</v>
      </c>
      <c r="F118" s="61">
        <f>SUM(F116:F117)</f>
        <v>155</v>
      </c>
      <c r="G118" s="56">
        <f t="shared" si="36"/>
        <v>0.96273291925465843</v>
      </c>
      <c r="H118" s="54">
        <f t="shared" si="18"/>
        <v>1</v>
      </c>
    </row>
    <row r="119" spans="1:8" ht="19.5" customHeight="1" thickBot="1" x14ac:dyDescent="0.25">
      <c r="A119" s="65">
        <f t="shared" si="22"/>
        <v>161</v>
      </c>
      <c r="B119" s="12">
        <v>8</v>
      </c>
      <c r="C119" s="30" t="s">
        <v>198</v>
      </c>
      <c r="D119" s="40">
        <v>2018</v>
      </c>
      <c r="E119" s="115">
        <v>160</v>
      </c>
      <c r="F119" s="115">
        <v>160</v>
      </c>
      <c r="G119" s="56">
        <f>IF(NOT(TRUNC(A119)=A119),"Ошибка в наборе",MIN(E119/A119,1))</f>
        <v>0.99378881987577639</v>
      </c>
      <c r="H119" s="54">
        <f t="shared" si="18"/>
        <v>1</v>
      </c>
    </row>
    <row r="120" spans="1:8" ht="19.5" customHeight="1" thickBot="1" x14ac:dyDescent="0.25">
      <c r="A120" s="65">
        <f t="shared" si="22"/>
        <v>161</v>
      </c>
      <c r="B120" s="12">
        <v>9</v>
      </c>
      <c r="C120" s="30" t="s">
        <v>199</v>
      </c>
      <c r="D120" s="40">
        <v>2018</v>
      </c>
      <c r="E120" s="115">
        <v>155</v>
      </c>
      <c r="F120" s="115">
        <v>155</v>
      </c>
      <c r="G120" s="56">
        <f t="shared" ref="G120:G121" si="41">IF(NOT(TRUNC(A120)=A120),"Ошибка в наборе",MIN(E120/A120,1))</f>
        <v>0.96273291925465843</v>
      </c>
      <c r="H120" s="54">
        <f t="shared" ref="H120:H121" si="42">IF(ISERR(F120/E120),0,IF(ABS(F120)&gt;ABS(E120),"проверь поле F",MIN(ABS(F120/E120),1)))</f>
        <v>1</v>
      </c>
    </row>
    <row r="121" spans="1:8" ht="19.5" customHeight="1" thickBot="1" x14ac:dyDescent="0.25">
      <c r="A121" s="65">
        <f t="shared" si="22"/>
        <v>161</v>
      </c>
      <c r="B121" s="12">
        <v>10</v>
      </c>
      <c r="C121" s="30" t="s">
        <v>252</v>
      </c>
      <c r="D121" s="40"/>
      <c r="E121" s="115">
        <v>150</v>
      </c>
      <c r="F121" s="115"/>
      <c r="G121" s="56">
        <f t="shared" si="41"/>
        <v>0.93167701863354035</v>
      </c>
      <c r="H121" s="54">
        <f t="shared" si="42"/>
        <v>0</v>
      </c>
    </row>
    <row r="122" spans="1:8" ht="19.5" customHeight="1" thickBot="1" x14ac:dyDescent="0.25">
      <c r="A122" s="65">
        <f t="shared" si="22"/>
        <v>161</v>
      </c>
      <c r="B122" s="12">
        <v>11</v>
      </c>
      <c r="C122" s="30" t="s">
        <v>192</v>
      </c>
      <c r="D122" s="40">
        <v>2018</v>
      </c>
      <c r="E122" s="115">
        <v>155</v>
      </c>
      <c r="F122" s="115">
        <v>155</v>
      </c>
      <c r="G122" s="56">
        <f t="shared" ref="G122" si="43">IF(NOT(TRUNC(A122)=A122),"Ошибка в наборе",MIN(E122/A122,1))</f>
        <v>0.96273291925465843</v>
      </c>
      <c r="H122" s="54">
        <f t="shared" ref="H122" si="44">IF(ISERR(F122/E122),0,IF(ABS(F122)&gt;ABS(E122),"проверь поле F",MIN(ABS(F122/E122),1)))</f>
        <v>1</v>
      </c>
    </row>
    <row r="123" spans="1:8" ht="19.5" customHeight="1" thickBot="1" x14ac:dyDescent="0.25">
      <c r="A123" s="65">
        <f t="shared" si="22"/>
        <v>161</v>
      </c>
      <c r="B123" s="12">
        <v>12</v>
      </c>
      <c r="C123" s="30" t="s">
        <v>200</v>
      </c>
      <c r="D123" s="40">
        <v>2018</v>
      </c>
      <c r="E123" s="115">
        <v>155</v>
      </c>
      <c r="F123" s="115">
        <v>155</v>
      </c>
      <c r="G123" s="56">
        <f t="shared" si="36"/>
        <v>0.96273291925465843</v>
      </c>
      <c r="H123" s="54">
        <f t="shared" si="18"/>
        <v>1</v>
      </c>
    </row>
    <row r="124" spans="1:8" ht="21.75" customHeight="1" thickBot="1" x14ac:dyDescent="0.25">
      <c r="A124" s="65">
        <f t="shared" ref="A124:A166" si="45">A123</f>
        <v>161</v>
      </c>
      <c r="B124" s="12">
        <v>13</v>
      </c>
      <c r="C124" s="30" t="s">
        <v>146</v>
      </c>
      <c r="D124" s="40">
        <v>2018</v>
      </c>
      <c r="E124" s="115">
        <v>156</v>
      </c>
      <c r="F124" s="115">
        <v>156</v>
      </c>
      <c r="G124" s="56">
        <f t="shared" si="36"/>
        <v>0.96894409937888204</v>
      </c>
      <c r="H124" s="54">
        <f t="shared" ref="H124:H185" si="46">IF(ISERR(F124/E124),0,IF(ABS(F124)&gt;ABS(E124),"проверь поле F",MIN(ABS(F124/E124),1)))</f>
        <v>1</v>
      </c>
    </row>
    <row r="125" spans="1:8" ht="19.5" customHeight="1" thickBot="1" x14ac:dyDescent="0.25">
      <c r="A125" s="65">
        <f t="shared" si="45"/>
        <v>161</v>
      </c>
      <c r="B125" s="12">
        <v>14</v>
      </c>
      <c r="C125" s="30" t="s">
        <v>147</v>
      </c>
      <c r="D125" s="40">
        <v>2018</v>
      </c>
      <c r="E125" s="115">
        <v>156</v>
      </c>
      <c r="F125" s="115">
        <v>156</v>
      </c>
      <c r="G125" s="56">
        <f t="shared" si="36"/>
        <v>0.96894409937888204</v>
      </c>
      <c r="H125" s="54">
        <f t="shared" si="46"/>
        <v>1</v>
      </c>
    </row>
    <row r="126" spans="1:8" ht="19.5" customHeight="1" thickBot="1" x14ac:dyDescent="0.25">
      <c r="A126" s="62">
        <f t="shared" si="45"/>
        <v>161</v>
      </c>
      <c r="B126" s="98"/>
      <c r="C126" s="41" t="s">
        <v>50</v>
      </c>
      <c r="D126" s="43"/>
      <c r="E126" s="62">
        <f>SUM(E107,E108,E109,E110,E111,E115,E118,E119,E120,E121,E122,E123,E124,E125)</f>
        <v>2227</v>
      </c>
      <c r="F126" s="62">
        <f>SUM(F107,F108,F109,F110,F111,F115,F118,F119,F120,F121,F122,F123,F124,F125)</f>
        <v>1971</v>
      </c>
      <c r="G126" s="53">
        <f>SUM(G107,G108,G109,G110,G111,G115,G118,G119,G120,G121,G122,G123,G124,G125)/14</f>
        <v>0.94099378881987583</v>
      </c>
      <c r="H126" s="53">
        <f t="shared" si="46"/>
        <v>0.88504714863044454</v>
      </c>
    </row>
    <row r="127" spans="1:8" ht="19.5" customHeight="1" thickBot="1" x14ac:dyDescent="0.25">
      <c r="A127" s="115">
        <v>140</v>
      </c>
      <c r="B127" s="17"/>
      <c r="C127" s="3" t="s">
        <v>206</v>
      </c>
      <c r="D127" s="8"/>
      <c r="E127" s="65"/>
      <c r="F127" s="67"/>
      <c r="G127" s="73"/>
      <c r="H127" s="73"/>
    </row>
    <row r="128" spans="1:8" ht="19.5" customHeight="1" thickBot="1" x14ac:dyDescent="0.25">
      <c r="A128" s="65">
        <f>A127</f>
        <v>140</v>
      </c>
      <c r="B128" s="12">
        <v>1</v>
      </c>
      <c r="C128" s="30" t="s">
        <v>51</v>
      </c>
      <c r="D128" s="8">
        <v>2016</v>
      </c>
      <c r="E128" s="115">
        <v>165</v>
      </c>
      <c r="F128" s="115">
        <v>140</v>
      </c>
      <c r="G128" s="54">
        <f>IF(NOT(TRUNC(A128)=A128),"Ошибка в наборе",MIN(E128/A128,1))</f>
        <v>1</v>
      </c>
      <c r="H128" s="54">
        <f t="shared" si="46"/>
        <v>0.84848484848484851</v>
      </c>
    </row>
    <row r="129" spans="1:8" ht="19.5" customHeight="1" thickBot="1" x14ac:dyDescent="0.25">
      <c r="A129" s="65">
        <f t="shared" ref="A129:A133" si="47">A128</f>
        <v>140</v>
      </c>
      <c r="B129" s="12">
        <v>2</v>
      </c>
      <c r="C129" s="30" t="s">
        <v>52</v>
      </c>
      <c r="D129" s="8">
        <v>2012</v>
      </c>
      <c r="E129" s="115">
        <v>90</v>
      </c>
      <c r="F129" s="115">
        <v>90</v>
      </c>
      <c r="G129" s="54">
        <f t="shared" ref="G129:G165" si="48">IF(NOT(TRUNC(A129)=A129),"Ошибка в наборе",MIN(E129/A129,1))</f>
        <v>0.6428571428571429</v>
      </c>
      <c r="H129" s="54">
        <f t="shared" si="46"/>
        <v>1</v>
      </c>
    </row>
    <row r="130" spans="1:8" ht="29.25" customHeight="1" thickBot="1" x14ac:dyDescent="0.25">
      <c r="A130" s="65">
        <f t="shared" si="47"/>
        <v>140</v>
      </c>
      <c r="B130" s="167">
        <v>3</v>
      </c>
      <c r="C130" s="90" t="s">
        <v>151</v>
      </c>
      <c r="D130" s="8">
        <v>2016</v>
      </c>
      <c r="E130" s="115">
        <v>95</v>
      </c>
      <c r="F130" s="115">
        <v>95</v>
      </c>
      <c r="G130" s="55">
        <f t="shared" ref="G130:G132" si="49">IF(NOT(TRUNC(A130)=A130),"Ошибка в наборе",MIN(E130/A130,1))</f>
        <v>0.6785714285714286</v>
      </c>
      <c r="H130" s="55">
        <f t="shared" ref="H130:H132" si="50">IF(ISERR(F130/E130),0,IF(ABS(F130)&gt;ABS(E130),"проверь поле F",MIN(ABS(F130/E130),1)))</f>
        <v>1</v>
      </c>
    </row>
    <row r="131" spans="1:8" ht="29.25" customHeight="1" thickBot="1" x14ac:dyDescent="0.25">
      <c r="A131" s="65">
        <f t="shared" si="47"/>
        <v>140</v>
      </c>
      <c r="B131" s="168"/>
      <c r="C131" s="90" t="s">
        <v>259</v>
      </c>
      <c r="D131" s="8">
        <v>2016</v>
      </c>
      <c r="E131" s="115"/>
      <c r="F131" s="115"/>
      <c r="G131" s="55">
        <f t="shared" si="49"/>
        <v>0</v>
      </c>
      <c r="H131" s="55">
        <f t="shared" si="50"/>
        <v>0</v>
      </c>
    </row>
    <row r="132" spans="1:8" ht="27.75" customHeight="1" thickBot="1" x14ac:dyDescent="0.25">
      <c r="A132" s="65">
        <f t="shared" si="47"/>
        <v>140</v>
      </c>
      <c r="B132" s="168"/>
      <c r="C132" s="90" t="s">
        <v>260</v>
      </c>
      <c r="D132" s="8">
        <v>2016</v>
      </c>
      <c r="E132" s="115"/>
      <c r="F132" s="115"/>
      <c r="G132" s="55">
        <f t="shared" si="49"/>
        <v>0</v>
      </c>
      <c r="H132" s="55">
        <f t="shared" si="50"/>
        <v>0</v>
      </c>
    </row>
    <row r="133" spans="1:8" ht="25.5" customHeight="1" thickBot="1" x14ac:dyDescent="0.25">
      <c r="A133" s="65">
        <f t="shared" si="47"/>
        <v>140</v>
      </c>
      <c r="B133" s="169"/>
      <c r="C133" s="30" t="s">
        <v>10</v>
      </c>
      <c r="D133" s="93"/>
      <c r="E133" s="61">
        <f>SUM(E130:E132)</f>
        <v>95</v>
      </c>
      <c r="F133" s="61">
        <f>SUM(F130:F132)</f>
        <v>95</v>
      </c>
      <c r="G133" s="54">
        <f t="shared" si="48"/>
        <v>0.6785714285714286</v>
      </c>
      <c r="H133" s="54">
        <f>IF(ISERR(F133/E133),0,IF(ABS(F133)&gt;ABS(E133),"проверь поле F",MIN(ABS(F133/E133),1)))</f>
        <v>1</v>
      </c>
    </row>
    <row r="134" spans="1:8" ht="19.5" customHeight="1" thickBot="1" x14ac:dyDescent="0.25">
      <c r="A134" s="65">
        <f t="shared" si="45"/>
        <v>140</v>
      </c>
      <c r="B134" s="165">
        <v>4</v>
      </c>
      <c r="C134" s="7" t="s">
        <v>202</v>
      </c>
      <c r="D134" s="8" t="s">
        <v>177</v>
      </c>
      <c r="E134" s="115">
        <v>35</v>
      </c>
      <c r="F134" s="116">
        <v>35</v>
      </c>
      <c r="G134" s="55">
        <f t="shared" si="48"/>
        <v>0.25</v>
      </c>
      <c r="H134" s="73">
        <f t="shared" si="46"/>
        <v>1</v>
      </c>
    </row>
    <row r="135" spans="1:8" ht="19.5" customHeight="1" thickBot="1" x14ac:dyDescent="0.25">
      <c r="A135" s="65">
        <f t="shared" si="45"/>
        <v>140</v>
      </c>
      <c r="B135" s="165"/>
      <c r="C135" s="7" t="s">
        <v>203</v>
      </c>
      <c r="D135" s="8">
        <v>2006</v>
      </c>
      <c r="E135" s="115"/>
      <c r="F135" s="116"/>
      <c r="G135" s="55">
        <f t="shared" si="48"/>
        <v>0</v>
      </c>
      <c r="H135" s="73">
        <f t="shared" si="46"/>
        <v>0</v>
      </c>
    </row>
    <row r="136" spans="1:8" ht="19.5" customHeight="1" thickBot="1" x14ac:dyDescent="0.25">
      <c r="A136" s="65">
        <f t="shared" si="45"/>
        <v>140</v>
      </c>
      <c r="B136" s="165"/>
      <c r="C136" s="30" t="s">
        <v>53</v>
      </c>
      <c r="D136" s="24"/>
      <c r="E136" s="61">
        <f>SUM(E134:E135)</f>
        <v>35</v>
      </c>
      <c r="F136" s="61">
        <f>SUM(F134:F135)</f>
        <v>35</v>
      </c>
      <c r="G136" s="54">
        <f t="shared" si="48"/>
        <v>0.25</v>
      </c>
      <c r="H136" s="54">
        <f t="shared" si="46"/>
        <v>1</v>
      </c>
    </row>
    <row r="137" spans="1:8" ht="19.5" customHeight="1" thickBot="1" x14ac:dyDescent="0.25">
      <c r="A137" s="65">
        <f t="shared" si="45"/>
        <v>140</v>
      </c>
      <c r="B137" s="165">
        <v>5</v>
      </c>
      <c r="C137" s="21" t="s">
        <v>54</v>
      </c>
      <c r="D137" s="8">
        <v>2012</v>
      </c>
      <c r="E137" s="115">
        <v>100</v>
      </c>
      <c r="F137" s="116">
        <v>100</v>
      </c>
      <c r="G137" s="55">
        <f t="shared" si="48"/>
        <v>0.7142857142857143</v>
      </c>
      <c r="H137" s="73">
        <f t="shared" si="46"/>
        <v>1</v>
      </c>
    </row>
    <row r="138" spans="1:8" ht="19.5" customHeight="1" thickBot="1" x14ac:dyDescent="0.25">
      <c r="A138" s="65">
        <f t="shared" si="45"/>
        <v>140</v>
      </c>
      <c r="B138" s="165"/>
      <c r="C138" s="7" t="s">
        <v>204</v>
      </c>
      <c r="D138" s="8">
        <v>2019</v>
      </c>
      <c r="E138" s="115"/>
      <c r="F138" s="116"/>
      <c r="G138" s="55">
        <f t="shared" si="48"/>
        <v>0</v>
      </c>
      <c r="H138" s="73">
        <f t="shared" si="46"/>
        <v>0</v>
      </c>
    </row>
    <row r="139" spans="1:8" ht="19.5" customHeight="1" thickBot="1" x14ac:dyDescent="0.25">
      <c r="A139" s="65">
        <f t="shared" si="45"/>
        <v>140</v>
      </c>
      <c r="B139" s="165"/>
      <c r="C139" s="30" t="s">
        <v>29</v>
      </c>
      <c r="D139" s="24"/>
      <c r="E139" s="61">
        <f>SUM(E137:E138)</f>
        <v>100</v>
      </c>
      <c r="F139" s="61">
        <f>SUM(F137:F138)</f>
        <v>100</v>
      </c>
      <c r="G139" s="54">
        <f t="shared" si="48"/>
        <v>0.7142857142857143</v>
      </c>
      <c r="H139" s="54">
        <f t="shared" si="46"/>
        <v>1</v>
      </c>
    </row>
    <row r="140" spans="1:8" ht="19.5" customHeight="1" thickBot="1" x14ac:dyDescent="0.25">
      <c r="A140" s="65">
        <f t="shared" si="45"/>
        <v>140</v>
      </c>
      <c r="B140" s="165">
        <v>6</v>
      </c>
      <c r="C140" s="7" t="s">
        <v>55</v>
      </c>
      <c r="D140" s="8" t="s">
        <v>176</v>
      </c>
      <c r="E140" s="115">
        <v>80</v>
      </c>
      <c r="F140" s="116">
        <v>80</v>
      </c>
      <c r="G140" s="55">
        <f t="shared" si="48"/>
        <v>0.5714285714285714</v>
      </c>
      <c r="H140" s="73">
        <f t="shared" si="46"/>
        <v>1</v>
      </c>
    </row>
    <row r="141" spans="1:8" ht="19.5" customHeight="1" thickBot="1" x14ac:dyDescent="0.25">
      <c r="A141" s="65">
        <f t="shared" si="45"/>
        <v>140</v>
      </c>
      <c r="B141" s="165"/>
      <c r="C141" s="7" t="s">
        <v>129</v>
      </c>
      <c r="D141" s="8">
        <v>2016</v>
      </c>
      <c r="E141" s="115"/>
      <c r="F141" s="116"/>
      <c r="G141" s="55">
        <f t="shared" si="48"/>
        <v>0</v>
      </c>
      <c r="H141" s="73">
        <f t="shared" si="46"/>
        <v>0</v>
      </c>
    </row>
    <row r="142" spans="1:8" ht="19.5" customHeight="1" thickBot="1" x14ac:dyDescent="0.25">
      <c r="A142" s="65">
        <f t="shared" si="45"/>
        <v>140</v>
      </c>
      <c r="B142" s="165"/>
      <c r="C142" s="30" t="s">
        <v>56</v>
      </c>
      <c r="D142" s="24"/>
      <c r="E142" s="61">
        <f>SUM(E140:E141)</f>
        <v>80</v>
      </c>
      <c r="F142" s="61">
        <f>SUM(F140:F141)</f>
        <v>80</v>
      </c>
      <c r="G142" s="54">
        <f t="shared" si="48"/>
        <v>0.5714285714285714</v>
      </c>
      <c r="H142" s="54">
        <f t="shared" si="46"/>
        <v>1</v>
      </c>
    </row>
    <row r="143" spans="1:8" ht="19.5" customHeight="1" thickBot="1" x14ac:dyDescent="0.25">
      <c r="A143" s="65">
        <f t="shared" si="45"/>
        <v>140</v>
      </c>
      <c r="B143" s="165">
        <v>7</v>
      </c>
      <c r="C143" s="7" t="s">
        <v>57</v>
      </c>
      <c r="D143" s="8" t="s">
        <v>8</v>
      </c>
      <c r="E143" s="115">
        <v>90</v>
      </c>
      <c r="F143" s="116">
        <v>90</v>
      </c>
      <c r="G143" s="55">
        <f t="shared" si="48"/>
        <v>0.6428571428571429</v>
      </c>
      <c r="H143" s="73">
        <f t="shared" si="46"/>
        <v>1</v>
      </c>
    </row>
    <row r="144" spans="1:8" ht="19.5" customHeight="1" thickBot="1" x14ac:dyDescent="0.25">
      <c r="A144" s="65">
        <f t="shared" si="45"/>
        <v>140</v>
      </c>
      <c r="B144" s="165"/>
      <c r="C144" s="7" t="s">
        <v>253</v>
      </c>
      <c r="D144" s="8" t="s">
        <v>177</v>
      </c>
      <c r="E144" s="115"/>
      <c r="F144" s="116"/>
      <c r="G144" s="55">
        <f t="shared" si="48"/>
        <v>0</v>
      </c>
      <c r="H144" s="73">
        <f t="shared" si="46"/>
        <v>0</v>
      </c>
    </row>
    <row r="145" spans="1:8" ht="19.5" customHeight="1" thickBot="1" x14ac:dyDescent="0.25">
      <c r="A145" s="65">
        <f t="shared" si="45"/>
        <v>140</v>
      </c>
      <c r="B145" s="165"/>
      <c r="C145" s="30" t="s">
        <v>58</v>
      </c>
      <c r="D145" s="24"/>
      <c r="E145" s="61">
        <f>SUM(E143:E144)</f>
        <v>90</v>
      </c>
      <c r="F145" s="61">
        <f>SUM(F143:F144)</f>
        <v>90</v>
      </c>
      <c r="G145" s="54">
        <f t="shared" si="48"/>
        <v>0.6428571428571429</v>
      </c>
      <c r="H145" s="54">
        <f t="shared" si="46"/>
        <v>1</v>
      </c>
    </row>
    <row r="146" spans="1:8" ht="19.5" customHeight="1" thickBot="1" x14ac:dyDescent="0.25">
      <c r="A146" s="65">
        <f t="shared" si="45"/>
        <v>140</v>
      </c>
      <c r="B146" s="165">
        <v>8</v>
      </c>
      <c r="C146" s="7" t="s">
        <v>75</v>
      </c>
      <c r="D146" s="8">
        <v>2006</v>
      </c>
      <c r="E146" s="115"/>
      <c r="F146" s="116"/>
      <c r="G146" s="55">
        <f t="shared" si="48"/>
        <v>0</v>
      </c>
      <c r="H146" s="73">
        <f t="shared" si="46"/>
        <v>0</v>
      </c>
    </row>
    <row r="147" spans="1:8" ht="19.5" customHeight="1" thickBot="1" x14ac:dyDescent="0.25">
      <c r="A147" s="65">
        <f t="shared" si="45"/>
        <v>140</v>
      </c>
      <c r="B147" s="165"/>
      <c r="C147" s="18" t="s">
        <v>59</v>
      </c>
      <c r="D147" s="8">
        <v>2009</v>
      </c>
      <c r="E147" s="115">
        <v>100</v>
      </c>
      <c r="F147" s="116">
        <v>100</v>
      </c>
      <c r="G147" s="55">
        <f t="shared" si="48"/>
        <v>0.7142857142857143</v>
      </c>
      <c r="H147" s="73">
        <f t="shared" si="46"/>
        <v>1</v>
      </c>
    </row>
    <row r="148" spans="1:8" ht="19.5" customHeight="1" thickBot="1" x14ac:dyDescent="0.25">
      <c r="A148" s="65">
        <f t="shared" si="45"/>
        <v>140</v>
      </c>
      <c r="B148" s="165"/>
      <c r="C148" s="18" t="s">
        <v>130</v>
      </c>
      <c r="D148" s="8">
        <v>2016</v>
      </c>
      <c r="E148" s="115"/>
      <c r="F148" s="116"/>
      <c r="G148" s="55">
        <f t="shared" si="48"/>
        <v>0</v>
      </c>
      <c r="H148" s="73">
        <f t="shared" si="46"/>
        <v>0</v>
      </c>
    </row>
    <row r="149" spans="1:8" ht="19.5" customHeight="1" thickBot="1" x14ac:dyDescent="0.25">
      <c r="A149" s="65">
        <f t="shared" si="45"/>
        <v>140</v>
      </c>
      <c r="B149" s="165"/>
      <c r="C149" s="33" t="s">
        <v>60</v>
      </c>
      <c r="D149" s="27"/>
      <c r="E149" s="63">
        <f>SUM(E146:E148)</f>
        <v>100</v>
      </c>
      <c r="F149" s="63">
        <f>SUM(F146:F148)</f>
        <v>100</v>
      </c>
      <c r="G149" s="54">
        <f t="shared" si="48"/>
        <v>0.7142857142857143</v>
      </c>
      <c r="H149" s="54">
        <f t="shared" si="46"/>
        <v>1</v>
      </c>
    </row>
    <row r="150" spans="1:8" ht="19.5" customHeight="1" thickBot="1" x14ac:dyDescent="0.25">
      <c r="A150" s="65">
        <f t="shared" si="45"/>
        <v>140</v>
      </c>
      <c r="B150" s="167">
        <v>9</v>
      </c>
      <c r="C150" s="106" t="s">
        <v>254</v>
      </c>
      <c r="D150" s="50">
        <v>2014</v>
      </c>
      <c r="E150" s="115"/>
      <c r="F150" s="116"/>
      <c r="G150" s="55">
        <f t="shared" ref="G150:G153" si="51">IF(NOT(TRUNC(A150)=A150),"Ошибка в наборе",MIN(E150/A150,1))</f>
        <v>0</v>
      </c>
      <c r="H150" s="55">
        <f t="shared" ref="H150:H153" si="52">IF(ISERR(F150/E150),0,IF(ABS(F150)&gt;ABS(E150),"проверь поле F",MIN(ABS(F150/E150),1)))</f>
        <v>0</v>
      </c>
    </row>
    <row r="151" spans="1:8" ht="19.5" customHeight="1" thickBot="1" x14ac:dyDescent="0.25">
      <c r="A151" s="65">
        <f t="shared" si="45"/>
        <v>140</v>
      </c>
      <c r="B151" s="168"/>
      <c r="C151" s="106" t="s">
        <v>258</v>
      </c>
      <c r="D151" s="50">
        <v>2012</v>
      </c>
      <c r="E151" s="115"/>
      <c r="F151" s="116"/>
      <c r="G151" s="55">
        <f t="shared" ref="G151" si="53">IF(NOT(TRUNC(A151)=A151),"Ошибка в наборе",MIN(E151/A151,1))</f>
        <v>0</v>
      </c>
      <c r="H151" s="55">
        <f t="shared" ref="H151" si="54">IF(ISERR(F151/E151),0,IF(ABS(F151)&gt;ABS(E151),"проверь поле F",MIN(ABS(F151/E151),1)))</f>
        <v>0</v>
      </c>
    </row>
    <row r="152" spans="1:8" ht="28.5" customHeight="1" thickBot="1" x14ac:dyDescent="0.25">
      <c r="A152" s="65">
        <f t="shared" si="45"/>
        <v>140</v>
      </c>
      <c r="B152" s="168"/>
      <c r="C152" s="108" t="s">
        <v>255</v>
      </c>
      <c r="D152" s="50">
        <v>2020</v>
      </c>
      <c r="E152" s="115"/>
      <c r="F152" s="116"/>
      <c r="G152" s="55">
        <f t="shared" si="51"/>
        <v>0</v>
      </c>
      <c r="H152" s="55">
        <f t="shared" si="52"/>
        <v>0</v>
      </c>
    </row>
    <row r="153" spans="1:8" ht="19.5" customHeight="1" thickBot="1" x14ac:dyDescent="0.25">
      <c r="A153" s="65">
        <f t="shared" si="45"/>
        <v>140</v>
      </c>
      <c r="B153" s="169"/>
      <c r="C153" s="30" t="s">
        <v>205</v>
      </c>
      <c r="D153" s="93"/>
      <c r="E153" s="61">
        <f>SUM(E150:E152)</f>
        <v>0</v>
      </c>
      <c r="F153" s="61">
        <f>SUM(F150:F152)</f>
        <v>0</v>
      </c>
      <c r="G153" s="54">
        <f t="shared" si="51"/>
        <v>0</v>
      </c>
      <c r="H153" s="54">
        <f t="shared" si="52"/>
        <v>0</v>
      </c>
    </row>
    <row r="154" spans="1:8" ht="19.5" customHeight="1" thickBot="1" x14ac:dyDescent="0.25">
      <c r="A154" s="65">
        <f t="shared" si="45"/>
        <v>140</v>
      </c>
      <c r="B154" s="165">
        <v>10</v>
      </c>
      <c r="C154" s="7" t="s">
        <v>61</v>
      </c>
      <c r="D154" s="8">
        <v>2012</v>
      </c>
      <c r="E154" s="115">
        <v>100</v>
      </c>
      <c r="F154" s="116">
        <v>100</v>
      </c>
      <c r="G154" s="55">
        <f t="shared" si="48"/>
        <v>0.7142857142857143</v>
      </c>
      <c r="H154" s="73">
        <f t="shared" si="46"/>
        <v>1</v>
      </c>
    </row>
    <row r="155" spans="1:8" ht="19.5" customHeight="1" thickBot="1" x14ac:dyDescent="0.25">
      <c r="A155" s="65">
        <f t="shared" si="45"/>
        <v>140</v>
      </c>
      <c r="B155" s="165"/>
      <c r="C155" s="7" t="s">
        <v>62</v>
      </c>
      <c r="D155" s="8" t="s">
        <v>197</v>
      </c>
      <c r="E155" s="115">
        <v>30</v>
      </c>
      <c r="F155" s="116">
        <v>20</v>
      </c>
      <c r="G155" s="55">
        <f t="shared" si="48"/>
        <v>0.21428571428571427</v>
      </c>
      <c r="H155" s="73">
        <f t="shared" si="46"/>
        <v>0.66666666666666663</v>
      </c>
    </row>
    <row r="156" spans="1:8" ht="19.5" customHeight="1" thickBot="1" x14ac:dyDescent="0.25">
      <c r="A156" s="65">
        <f t="shared" si="45"/>
        <v>140</v>
      </c>
      <c r="B156" s="165"/>
      <c r="C156" s="30" t="s">
        <v>48</v>
      </c>
      <c r="D156" s="24"/>
      <c r="E156" s="61">
        <f>SUM(E154:E155)</f>
        <v>130</v>
      </c>
      <c r="F156" s="61">
        <f>SUM(F154:F155)</f>
        <v>120</v>
      </c>
      <c r="G156" s="54">
        <f>IF(NOT(TRUNC(A156)=A156),"Ошибка в наборе",MIN(E156/A156,1))</f>
        <v>0.9285714285714286</v>
      </c>
      <c r="H156" s="54">
        <f t="shared" si="46"/>
        <v>0.92307692307692313</v>
      </c>
    </row>
    <row r="157" spans="1:8" ht="19.5" customHeight="1" thickBot="1" x14ac:dyDescent="0.25">
      <c r="A157" s="65">
        <f t="shared" si="45"/>
        <v>140</v>
      </c>
      <c r="B157" s="165">
        <v>11</v>
      </c>
      <c r="C157" s="7" t="s">
        <v>64</v>
      </c>
      <c r="D157" s="9" t="s">
        <v>174</v>
      </c>
      <c r="E157" s="115">
        <v>90</v>
      </c>
      <c r="F157" s="116">
        <v>90</v>
      </c>
      <c r="G157" s="55">
        <f t="shared" si="48"/>
        <v>0.6428571428571429</v>
      </c>
      <c r="H157" s="73">
        <f t="shared" si="46"/>
        <v>1</v>
      </c>
    </row>
    <row r="158" spans="1:8" ht="31.5" customHeight="1" thickBot="1" x14ac:dyDescent="0.25">
      <c r="A158" s="65">
        <f t="shared" si="45"/>
        <v>140</v>
      </c>
      <c r="B158" s="165"/>
      <c r="C158" s="7" t="s">
        <v>256</v>
      </c>
      <c r="D158" s="9">
        <v>2016</v>
      </c>
      <c r="E158" s="115"/>
      <c r="F158" s="116"/>
      <c r="G158" s="55">
        <f t="shared" ref="G158:G160" si="55">IF(NOT(TRUNC(A158)=A158),"Ошибка в наборе",MIN(E158/A158,1))</f>
        <v>0</v>
      </c>
      <c r="H158" s="73">
        <f t="shared" ref="H158:H160" si="56">IF(ISERR(F158/E158),0,IF(ABS(F158)&gt;ABS(E158),"проверь поле F",MIN(ABS(F158/E158),1)))</f>
        <v>0</v>
      </c>
    </row>
    <row r="159" spans="1:8" ht="19.5" customHeight="1" thickBot="1" x14ac:dyDescent="0.25">
      <c r="A159" s="65">
        <f t="shared" si="45"/>
        <v>140</v>
      </c>
      <c r="B159" s="165"/>
      <c r="C159" s="7" t="s">
        <v>257</v>
      </c>
      <c r="D159" s="9" t="s">
        <v>174</v>
      </c>
      <c r="E159" s="115"/>
      <c r="F159" s="116"/>
      <c r="G159" s="55">
        <f t="shared" si="55"/>
        <v>0</v>
      </c>
      <c r="H159" s="73">
        <f t="shared" si="56"/>
        <v>0</v>
      </c>
    </row>
    <row r="160" spans="1:8" ht="19.5" customHeight="1" thickBot="1" x14ac:dyDescent="0.25">
      <c r="A160" s="65">
        <f>A157</f>
        <v>140</v>
      </c>
      <c r="B160" s="165"/>
      <c r="C160" s="7" t="s">
        <v>65</v>
      </c>
      <c r="D160" s="8">
        <v>2006</v>
      </c>
      <c r="E160" s="115"/>
      <c r="F160" s="116"/>
      <c r="G160" s="55">
        <f t="shared" si="55"/>
        <v>0</v>
      </c>
      <c r="H160" s="73">
        <f t="shared" si="56"/>
        <v>0</v>
      </c>
    </row>
    <row r="161" spans="1:8" ht="19.5" customHeight="1" thickBot="1" x14ac:dyDescent="0.25">
      <c r="A161" s="65">
        <f t="shared" si="45"/>
        <v>140</v>
      </c>
      <c r="B161" s="165"/>
      <c r="C161" s="30" t="s">
        <v>66</v>
      </c>
      <c r="D161" s="24"/>
      <c r="E161" s="61">
        <f>SUM(E157:E160)</f>
        <v>90</v>
      </c>
      <c r="F161" s="61">
        <f>SUM(F157:F160)</f>
        <v>90</v>
      </c>
      <c r="G161" s="54">
        <f>IF(NOT(TRUNC(A161)=A161),"Ошибка в наборе",MIN(E161/A161,1))</f>
        <v>0.6428571428571429</v>
      </c>
      <c r="H161" s="54">
        <f>IF(ISERR(F161/E161),0,IF(ABS(F161)&gt;ABS(E161),"проверь поле F",MIN(ABS(F161/E161),1)))</f>
        <v>1</v>
      </c>
    </row>
    <row r="162" spans="1:8" ht="19.5" customHeight="1" thickBot="1" x14ac:dyDescent="0.25">
      <c r="A162" s="65">
        <f t="shared" si="45"/>
        <v>140</v>
      </c>
      <c r="B162" s="167">
        <v>12</v>
      </c>
      <c r="C162" s="90" t="s">
        <v>153</v>
      </c>
      <c r="D162" s="40">
        <v>2006</v>
      </c>
      <c r="E162" s="115">
        <v>60</v>
      </c>
      <c r="F162" s="115">
        <v>60</v>
      </c>
      <c r="G162" s="55">
        <f t="shared" ref="G162:G164" si="57">IF(NOT(TRUNC(A162)=A162),"Ошибка в наборе",MIN(E162/A162,1))</f>
        <v>0.42857142857142855</v>
      </c>
      <c r="H162" s="55">
        <f t="shared" ref="H162:H164" si="58">IF(ISERR(F162/E162),0,IF(ABS(F162)&gt;ABS(E162),"проверь поле F",MIN(ABS(F162/E162),1)))</f>
        <v>1</v>
      </c>
    </row>
    <row r="163" spans="1:8" ht="19.5" customHeight="1" thickBot="1" x14ac:dyDescent="0.25">
      <c r="A163" s="65">
        <f t="shared" si="45"/>
        <v>140</v>
      </c>
      <c r="B163" s="168"/>
      <c r="C163" s="90" t="s">
        <v>262</v>
      </c>
      <c r="D163" s="40" t="s">
        <v>174</v>
      </c>
      <c r="E163" s="115"/>
      <c r="F163" s="115"/>
      <c r="G163" s="55">
        <f t="shared" si="57"/>
        <v>0</v>
      </c>
      <c r="H163" s="55">
        <f t="shared" si="58"/>
        <v>0</v>
      </c>
    </row>
    <row r="164" spans="1:8" ht="27.75" customHeight="1" thickBot="1" x14ac:dyDescent="0.25">
      <c r="A164" s="65">
        <f t="shared" si="45"/>
        <v>140</v>
      </c>
      <c r="B164" s="168"/>
      <c r="C164" s="90" t="s">
        <v>263</v>
      </c>
      <c r="D164" s="40">
        <v>2016</v>
      </c>
      <c r="E164" s="115"/>
      <c r="F164" s="115"/>
      <c r="G164" s="55">
        <f t="shared" si="57"/>
        <v>0</v>
      </c>
      <c r="H164" s="55">
        <f t="shared" si="58"/>
        <v>0</v>
      </c>
    </row>
    <row r="165" spans="1:8" ht="21.75" customHeight="1" thickBot="1" x14ac:dyDescent="0.25">
      <c r="A165" s="65">
        <f t="shared" si="45"/>
        <v>140</v>
      </c>
      <c r="B165" s="169"/>
      <c r="C165" s="30" t="s">
        <v>261</v>
      </c>
      <c r="D165" s="93"/>
      <c r="E165" s="61">
        <f>SUM(E162:E164)</f>
        <v>60</v>
      </c>
      <c r="F165" s="61">
        <f>SUM(F162:F164)</f>
        <v>60</v>
      </c>
      <c r="G165" s="54">
        <f t="shared" si="48"/>
        <v>0.42857142857142855</v>
      </c>
      <c r="H165" s="54">
        <f t="shared" si="46"/>
        <v>1</v>
      </c>
    </row>
    <row r="166" spans="1:8" ht="19.5" customHeight="1" thickBot="1" x14ac:dyDescent="0.25">
      <c r="A166" s="62">
        <f t="shared" si="45"/>
        <v>140</v>
      </c>
      <c r="B166" s="98"/>
      <c r="C166" s="41" t="s">
        <v>67</v>
      </c>
      <c r="D166" s="43"/>
      <c r="E166" s="62">
        <f>SUM(E128,E129,E133,E136,E139,E142,E145,E149,E153,E156,E161,E165)</f>
        <v>1035</v>
      </c>
      <c r="F166" s="62">
        <f t="shared" ref="F166" si="59">SUM(F128,F129,F133,F136,F139,F142,F145,F149,F153,F156,F161,F165)</f>
        <v>1000</v>
      </c>
      <c r="G166" s="53">
        <f>SUM(G128,G129,G133,G136,G139,G142,G145,G149,G153,G156,G161,G165)/12</f>
        <v>0.60119047619047628</v>
      </c>
      <c r="H166" s="53">
        <f t="shared" si="46"/>
        <v>0.96618357487922701</v>
      </c>
    </row>
    <row r="167" spans="1:8" ht="19.5" customHeight="1" thickBot="1" x14ac:dyDescent="0.25">
      <c r="A167" s="115">
        <v>127</v>
      </c>
      <c r="B167" s="19"/>
      <c r="C167" s="3" t="s">
        <v>159</v>
      </c>
      <c r="D167" s="8"/>
      <c r="E167" s="65"/>
      <c r="F167" s="67"/>
      <c r="G167" s="73"/>
      <c r="H167" s="73"/>
    </row>
    <row r="168" spans="1:8" ht="19.5" customHeight="1" thickBot="1" x14ac:dyDescent="0.25">
      <c r="A168" s="65">
        <f>A167</f>
        <v>127</v>
      </c>
      <c r="B168" s="12">
        <v>1</v>
      </c>
      <c r="C168" s="30" t="s">
        <v>131</v>
      </c>
      <c r="D168" s="8">
        <v>2017</v>
      </c>
      <c r="E168" s="115">
        <v>165</v>
      </c>
      <c r="F168" s="115"/>
      <c r="G168" s="54">
        <f>IF(NOT(TRUNC(A168)=A168),"Ошибка в наборе",MIN(E168/A168,1))</f>
        <v>1</v>
      </c>
      <c r="H168" s="54">
        <f t="shared" si="46"/>
        <v>0</v>
      </c>
    </row>
    <row r="169" spans="1:8" ht="19.5" customHeight="1" thickBot="1" x14ac:dyDescent="0.25">
      <c r="A169" s="65">
        <f t="shared" ref="A169:A230" si="60">A168</f>
        <v>127</v>
      </c>
      <c r="B169" s="17">
        <v>2</v>
      </c>
      <c r="C169" s="32" t="s">
        <v>68</v>
      </c>
      <c r="D169" s="8">
        <v>2016</v>
      </c>
      <c r="E169" s="115">
        <v>125</v>
      </c>
      <c r="F169" s="115"/>
      <c r="G169" s="54">
        <f t="shared" ref="G169:G209" si="61">IF(NOT(TRUNC(A169)=A169),"Ошибка в наборе",MIN(E169/A169,1))</f>
        <v>0.98425196850393704</v>
      </c>
      <c r="H169" s="54">
        <f t="shared" si="46"/>
        <v>0</v>
      </c>
    </row>
    <row r="170" spans="1:8" ht="26.25" customHeight="1" thickBot="1" x14ac:dyDescent="0.25">
      <c r="A170" s="65">
        <f t="shared" si="60"/>
        <v>127</v>
      </c>
      <c r="B170" s="167">
        <v>3</v>
      </c>
      <c r="C170" s="90" t="s">
        <v>208</v>
      </c>
      <c r="D170" s="8" t="s">
        <v>207</v>
      </c>
      <c r="E170" s="115">
        <v>30</v>
      </c>
      <c r="F170" s="115"/>
      <c r="G170" s="55">
        <f t="shared" ref="G170:G173" si="62">IF(NOT(TRUNC(A170)=A170),"Ошибка в наборе",MIN(E170/A170,1))</f>
        <v>0.23622047244094488</v>
      </c>
      <c r="H170" s="55">
        <f t="shared" ref="H170:H173" si="63">IF(ISERR(F170/E170),0,IF(ABS(F170)&gt;ABS(E170),"проверь поле F",MIN(ABS(F170/E170),1)))</f>
        <v>0</v>
      </c>
    </row>
    <row r="171" spans="1:8" ht="26.25" customHeight="1" thickBot="1" x14ac:dyDescent="0.25">
      <c r="A171" s="65">
        <f t="shared" si="60"/>
        <v>127</v>
      </c>
      <c r="B171" s="168"/>
      <c r="C171" s="90" t="s">
        <v>259</v>
      </c>
      <c r="D171" s="8">
        <v>2016</v>
      </c>
      <c r="E171" s="115"/>
      <c r="F171" s="115"/>
      <c r="G171" s="55">
        <f t="shared" si="62"/>
        <v>0</v>
      </c>
      <c r="H171" s="55">
        <f t="shared" si="63"/>
        <v>0</v>
      </c>
    </row>
    <row r="172" spans="1:8" ht="26.25" customHeight="1" thickBot="1" x14ac:dyDescent="0.25">
      <c r="A172" s="65">
        <f t="shared" si="60"/>
        <v>127</v>
      </c>
      <c r="B172" s="168"/>
      <c r="C172" s="90" t="s">
        <v>260</v>
      </c>
      <c r="D172" s="8">
        <v>2016</v>
      </c>
      <c r="E172" s="115"/>
      <c r="F172" s="115"/>
      <c r="G172" s="55">
        <f t="shared" si="62"/>
        <v>0</v>
      </c>
      <c r="H172" s="55">
        <f t="shared" si="63"/>
        <v>0</v>
      </c>
    </row>
    <row r="173" spans="1:8" ht="19.5" customHeight="1" thickBot="1" x14ac:dyDescent="0.25">
      <c r="A173" s="65">
        <f t="shared" si="60"/>
        <v>127</v>
      </c>
      <c r="B173" s="169"/>
      <c r="C173" s="30" t="s">
        <v>10</v>
      </c>
      <c r="D173" s="24"/>
      <c r="E173" s="61">
        <f>SUM(E170:E172)</f>
        <v>30</v>
      </c>
      <c r="F173" s="61">
        <f>SUM(F170:F172)</f>
        <v>0</v>
      </c>
      <c r="G173" s="54">
        <f t="shared" si="62"/>
        <v>0.23622047244094488</v>
      </c>
      <c r="H173" s="54">
        <f t="shared" si="63"/>
        <v>0</v>
      </c>
    </row>
    <row r="174" spans="1:8" ht="19.5" customHeight="1" thickBot="1" x14ac:dyDescent="0.25">
      <c r="A174" s="65">
        <f t="shared" si="60"/>
        <v>127</v>
      </c>
      <c r="B174" s="165">
        <v>4</v>
      </c>
      <c r="C174" s="7" t="s">
        <v>209</v>
      </c>
      <c r="D174" s="8">
        <v>2004</v>
      </c>
      <c r="E174" s="115"/>
      <c r="F174" s="115"/>
      <c r="G174" s="55">
        <f t="shared" si="61"/>
        <v>0</v>
      </c>
      <c r="H174" s="73">
        <f t="shared" si="46"/>
        <v>0</v>
      </c>
    </row>
    <row r="175" spans="1:8" ht="27.75" customHeight="1" thickBot="1" x14ac:dyDescent="0.25">
      <c r="A175" s="65">
        <f t="shared" si="60"/>
        <v>127</v>
      </c>
      <c r="B175" s="165"/>
      <c r="C175" s="7" t="s">
        <v>210</v>
      </c>
      <c r="D175" s="8" t="s">
        <v>177</v>
      </c>
      <c r="E175" s="115"/>
      <c r="F175" s="116"/>
      <c r="G175" s="55">
        <f t="shared" si="61"/>
        <v>0</v>
      </c>
      <c r="H175" s="73">
        <f t="shared" si="46"/>
        <v>0</v>
      </c>
    </row>
    <row r="176" spans="1:8" ht="19.5" customHeight="1" thickBot="1" x14ac:dyDescent="0.25">
      <c r="A176" s="65">
        <f t="shared" si="60"/>
        <v>127</v>
      </c>
      <c r="B176" s="165"/>
      <c r="C176" s="7" t="s">
        <v>71</v>
      </c>
      <c r="D176" s="8" t="s">
        <v>174</v>
      </c>
      <c r="E176" s="115">
        <v>60</v>
      </c>
      <c r="F176" s="116">
        <v>60</v>
      </c>
      <c r="G176" s="55">
        <f t="shared" si="61"/>
        <v>0.47244094488188976</v>
      </c>
      <c r="H176" s="73">
        <f t="shared" si="46"/>
        <v>1</v>
      </c>
    </row>
    <row r="177" spans="1:8" ht="19.5" customHeight="1" thickBot="1" x14ac:dyDescent="0.25">
      <c r="A177" s="65">
        <f t="shared" si="60"/>
        <v>127</v>
      </c>
      <c r="B177" s="165"/>
      <c r="C177" s="30" t="s">
        <v>43</v>
      </c>
      <c r="D177" s="24"/>
      <c r="E177" s="61">
        <f>SUM(E174:E176)</f>
        <v>60</v>
      </c>
      <c r="F177" s="61">
        <f>SUM(F174:F176)</f>
        <v>60</v>
      </c>
      <c r="G177" s="54">
        <f t="shared" si="61"/>
        <v>0.47244094488188976</v>
      </c>
      <c r="H177" s="54">
        <f t="shared" si="46"/>
        <v>1</v>
      </c>
    </row>
    <row r="178" spans="1:8" ht="19.5" customHeight="1" thickBot="1" x14ac:dyDescent="0.25">
      <c r="A178" s="65">
        <f t="shared" si="60"/>
        <v>127</v>
      </c>
      <c r="B178" s="165">
        <v>5</v>
      </c>
      <c r="C178" s="7" t="s">
        <v>54</v>
      </c>
      <c r="D178" s="8">
        <v>2012</v>
      </c>
      <c r="E178" s="115">
        <v>100</v>
      </c>
      <c r="F178" s="116">
        <v>100</v>
      </c>
      <c r="G178" s="55">
        <f t="shared" si="61"/>
        <v>0.78740157480314965</v>
      </c>
      <c r="H178" s="73">
        <f t="shared" si="46"/>
        <v>1</v>
      </c>
    </row>
    <row r="179" spans="1:8" ht="19.5" customHeight="1" thickBot="1" x14ac:dyDescent="0.25">
      <c r="A179" s="65">
        <f t="shared" si="60"/>
        <v>127</v>
      </c>
      <c r="B179" s="165"/>
      <c r="C179" s="7" t="s">
        <v>154</v>
      </c>
      <c r="D179" s="8" t="s">
        <v>211</v>
      </c>
      <c r="E179" s="115"/>
      <c r="F179" s="116"/>
      <c r="G179" s="55">
        <f t="shared" si="61"/>
        <v>0</v>
      </c>
      <c r="H179" s="73">
        <f t="shared" si="46"/>
        <v>0</v>
      </c>
    </row>
    <row r="180" spans="1:8" ht="19.5" customHeight="1" thickBot="1" x14ac:dyDescent="0.25">
      <c r="A180" s="65">
        <f t="shared" si="60"/>
        <v>127</v>
      </c>
      <c r="B180" s="165"/>
      <c r="C180" s="7" t="s">
        <v>84</v>
      </c>
      <c r="D180" s="8" t="s">
        <v>174</v>
      </c>
      <c r="E180" s="115"/>
      <c r="F180" s="116"/>
      <c r="G180" s="55">
        <f t="shared" si="61"/>
        <v>0</v>
      </c>
      <c r="H180" s="73">
        <f t="shared" si="46"/>
        <v>0</v>
      </c>
    </row>
    <row r="181" spans="1:8" ht="19.5" customHeight="1" thickBot="1" x14ac:dyDescent="0.25">
      <c r="A181" s="65">
        <f t="shared" si="60"/>
        <v>127</v>
      </c>
      <c r="B181" s="165"/>
      <c r="C181" s="30" t="s">
        <v>29</v>
      </c>
      <c r="D181" s="27"/>
      <c r="E181" s="61">
        <f>SUM(E178:E180)</f>
        <v>100</v>
      </c>
      <c r="F181" s="61">
        <f>SUM(F178:F180)</f>
        <v>100</v>
      </c>
      <c r="G181" s="54">
        <f t="shared" si="61"/>
        <v>0.78740157480314965</v>
      </c>
      <c r="H181" s="54">
        <f t="shared" si="46"/>
        <v>1</v>
      </c>
    </row>
    <row r="182" spans="1:8" ht="19.5" customHeight="1" thickBot="1" x14ac:dyDescent="0.25">
      <c r="A182" s="65">
        <f t="shared" si="60"/>
        <v>127</v>
      </c>
      <c r="B182" s="165">
        <v>6</v>
      </c>
      <c r="C182" s="7" t="s">
        <v>55</v>
      </c>
      <c r="D182" s="8" t="s">
        <v>213</v>
      </c>
      <c r="E182" s="115"/>
      <c r="F182" s="116"/>
      <c r="G182" s="55">
        <f t="shared" si="61"/>
        <v>0</v>
      </c>
      <c r="H182" s="73">
        <f t="shared" si="46"/>
        <v>0</v>
      </c>
    </row>
    <row r="183" spans="1:8" ht="17.25" customHeight="1" thickBot="1" x14ac:dyDescent="0.25">
      <c r="A183" s="65">
        <f t="shared" si="60"/>
        <v>127</v>
      </c>
      <c r="B183" s="165"/>
      <c r="C183" s="7" t="s">
        <v>212</v>
      </c>
      <c r="D183" s="8">
        <v>2016</v>
      </c>
      <c r="E183" s="115"/>
      <c r="F183" s="116"/>
      <c r="G183" s="55">
        <f t="shared" si="61"/>
        <v>0</v>
      </c>
      <c r="H183" s="73">
        <f t="shared" si="46"/>
        <v>0</v>
      </c>
    </row>
    <row r="184" spans="1:8" ht="19.5" customHeight="1" thickBot="1" x14ac:dyDescent="0.25">
      <c r="A184" s="65">
        <f t="shared" si="60"/>
        <v>127</v>
      </c>
      <c r="B184" s="165"/>
      <c r="C184" s="30" t="s">
        <v>72</v>
      </c>
      <c r="D184" s="24"/>
      <c r="E184" s="61">
        <f>SUM(E182:E183)</f>
        <v>0</v>
      </c>
      <c r="F184" s="61">
        <f>SUM(F182:F183)</f>
        <v>0</v>
      </c>
      <c r="G184" s="54">
        <f t="shared" si="61"/>
        <v>0</v>
      </c>
      <c r="H184" s="54">
        <f t="shared" si="46"/>
        <v>0</v>
      </c>
    </row>
    <row r="185" spans="1:8" ht="19.5" customHeight="1" thickBot="1" x14ac:dyDescent="0.25">
      <c r="A185" s="65">
        <f t="shared" si="60"/>
        <v>127</v>
      </c>
      <c r="B185" s="165">
        <v>7</v>
      </c>
      <c r="C185" s="7" t="s">
        <v>73</v>
      </c>
      <c r="D185" s="8" t="s">
        <v>174</v>
      </c>
      <c r="E185" s="115"/>
      <c r="F185" s="116"/>
      <c r="G185" s="55">
        <f t="shared" si="61"/>
        <v>0</v>
      </c>
      <c r="H185" s="73">
        <f t="shared" si="46"/>
        <v>0</v>
      </c>
    </row>
    <row r="186" spans="1:8" ht="19.5" customHeight="1" thickBot="1" x14ac:dyDescent="0.25">
      <c r="A186" s="65">
        <f t="shared" si="60"/>
        <v>127</v>
      </c>
      <c r="B186" s="165"/>
      <c r="C186" s="7" t="s">
        <v>57</v>
      </c>
      <c r="D186" s="8" t="s">
        <v>213</v>
      </c>
      <c r="E186" s="115">
        <v>80</v>
      </c>
      <c r="F186" s="116">
        <v>80</v>
      </c>
      <c r="G186" s="55">
        <f t="shared" si="61"/>
        <v>0.62992125984251968</v>
      </c>
      <c r="H186" s="73">
        <f t="shared" ref="H186:H256" si="64">IF(ISERR(F186/E186),0,IF(ABS(F186)&gt;ABS(E186),"проверь поле F",MIN(ABS(F186/E186),1)))</f>
        <v>1</v>
      </c>
    </row>
    <row r="187" spans="1:8" ht="19.5" customHeight="1" thickBot="1" x14ac:dyDescent="0.25">
      <c r="A187" s="65">
        <f t="shared" si="60"/>
        <v>127</v>
      </c>
      <c r="B187" s="165"/>
      <c r="C187" s="30" t="s">
        <v>74</v>
      </c>
      <c r="D187" s="24"/>
      <c r="E187" s="61">
        <f>SUM(E185:E186)</f>
        <v>80</v>
      </c>
      <c r="F187" s="61">
        <f>SUM(F185:F186)</f>
        <v>80</v>
      </c>
      <c r="G187" s="54">
        <f>IF(NOT(TRUNC(A187)=A187),"Ошибка в наборе",MIN(E187/A187,1))</f>
        <v>0.62992125984251968</v>
      </c>
      <c r="H187" s="54">
        <f>IF(ISERR(F187/E187),0,IF(ABS(F187)&gt;ABS(E187),"проверь поле F",MIN(ABS(F187/E187),1)))</f>
        <v>1</v>
      </c>
    </row>
    <row r="188" spans="1:8" ht="19.5" customHeight="1" thickBot="1" x14ac:dyDescent="0.25">
      <c r="A188" s="65">
        <f t="shared" si="60"/>
        <v>127</v>
      </c>
      <c r="B188" s="167">
        <v>8</v>
      </c>
      <c r="C188" s="90" t="s">
        <v>75</v>
      </c>
      <c r="D188" s="40">
        <v>2006</v>
      </c>
      <c r="E188" s="115"/>
      <c r="F188" s="115"/>
      <c r="G188" s="55">
        <f t="shared" ref="G188:G190" si="65">IF(NOT(TRUNC(A188)=A188),"Ошибка в наборе",MIN(E188/A188,1))</f>
        <v>0</v>
      </c>
      <c r="H188" s="55">
        <f t="shared" ref="H188:H190" si="66">IF(ISERR(F188/E188),0,IF(ABS(F188)&gt;ABS(E188),"проверь поле F",MIN(ABS(F188/E188),1)))</f>
        <v>0</v>
      </c>
    </row>
    <row r="189" spans="1:8" ht="19.5" customHeight="1" thickBot="1" x14ac:dyDescent="0.25">
      <c r="A189" s="65">
        <f t="shared" si="60"/>
        <v>127</v>
      </c>
      <c r="B189" s="168"/>
      <c r="C189" s="90" t="s">
        <v>264</v>
      </c>
      <c r="D189" s="40">
        <v>2016</v>
      </c>
      <c r="E189" s="115"/>
      <c r="F189" s="115"/>
      <c r="G189" s="55">
        <f t="shared" si="65"/>
        <v>0</v>
      </c>
      <c r="H189" s="55">
        <f t="shared" si="66"/>
        <v>0</v>
      </c>
    </row>
    <row r="190" spans="1:8" ht="19.5" customHeight="1" thickBot="1" x14ac:dyDescent="0.25">
      <c r="A190" s="65">
        <f t="shared" si="60"/>
        <v>127</v>
      </c>
      <c r="B190" s="169"/>
      <c r="C190" s="30" t="s">
        <v>60</v>
      </c>
      <c r="D190" s="93"/>
      <c r="E190" s="61">
        <f>SUM(E188:E189)</f>
        <v>0</v>
      </c>
      <c r="F190" s="61">
        <f>SUM(F188:F189)</f>
        <v>0</v>
      </c>
      <c r="G190" s="54">
        <f t="shared" si="65"/>
        <v>0</v>
      </c>
      <c r="H190" s="54">
        <f t="shared" si="66"/>
        <v>0</v>
      </c>
    </row>
    <row r="191" spans="1:8" ht="19.5" customHeight="1" thickBot="1" x14ac:dyDescent="0.25">
      <c r="A191" s="65">
        <f t="shared" si="60"/>
        <v>127</v>
      </c>
      <c r="B191" s="167">
        <v>9</v>
      </c>
      <c r="C191" s="90" t="s">
        <v>254</v>
      </c>
      <c r="D191" s="40">
        <v>2014</v>
      </c>
      <c r="E191" s="115"/>
      <c r="F191" s="115"/>
      <c r="G191" s="55">
        <f t="shared" ref="G191:G194" si="67">IF(NOT(TRUNC(A191)=A191),"Ошибка в наборе",MIN(E191/A191,1))</f>
        <v>0</v>
      </c>
      <c r="H191" s="55">
        <f t="shared" ref="H191:H194" si="68">IF(ISERR(F191/E191),0,IF(ABS(F191)&gt;ABS(E191),"проверь поле F",MIN(ABS(F191/E191),1)))</f>
        <v>0</v>
      </c>
    </row>
    <row r="192" spans="1:8" ht="19.5" customHeight="1" thickBot="1" x14ac:dyDescent="0.25">
      <c r="A192" s="65">
        <f t="shared" si="60"/>
        <v>127</v>
      </c>
      <c r="B192" s="168"/>
      <c r="C192" s="90" t="s">
        <v>258</v>
      </c>
      <c r="D192" s="40">
        <v>2012</v>
      </c>
      <c r="E192" s="115"/>
      <c r="F192" s="115"/>
      <c r="G192" s="55">
        <f t="shared" si="67"/>
        <v>0</v>
      </c>
      <c r="H192" s="55">
        <f t="shared" si="68"/>
        <v>0</v>
      </c>
    </row>
    <row r="193" spans="1:8" ht="30" customHeight="1" thickBot="1" x14ac:dyDescent="0.25">
      <c r="A193" s="65">
        <f t="shared" si="60"/>
        <v>127</v>
      </c>
      <c r="B193" s="168"/>
      <c r="C193" s="90" t="s">
        <v>255</v>
      </c>
      <c r="D193" s="40">
        <v>2020</v>
      </c>
      <c r="E193" s="115"/>
      <c r="F193" s="115"/>
      <c r="G193" s="55">
        <f t="shared" si="67"/>
        <v>0</v>
      </c>
      <c r="H193" s="55">
        <f t="shared" si="68"/>
        <v>0</v>
      </c>
    </row>
    <row r="194" spans="1:8" ht="19.5" customHeight="1" thickBot="1" x14ac:dyDescent="0.25">
      <c r="A194" s="65">
        <f t="shared" si="60"/>
        <v>127</v>
      </c>
      <c r="B194" s="169"/>
      <c r="C194" s="30" t="s">
        <v>205</v>
      </c>
      <c r="D194" s="93"/>
      <c r="E194" s="61">
        <f>SUM(E191:E193)</f>
        <v>0</v>
      </c>
      <c r="F194" s="61">
        <f>SUM(F191:F193)</f>
        <v>0</v>
      </c>
      <c r="G194" s="54">
        <f t="shared" si="67"/>
        <v>0</v>
      </c>
      <c r="H194" s="54">
        <f t="shared" si="68"/>
        <v>0</v>
      </c>
    </row>
    <row r="195" spans="1:8" ht="19.5" customHeight="1" thickBot="1" x14ac:dyDescent="0.25">
      <c r="A195" s="65">
        <f t="shared" si="60"/>
        <v>127</v>
      </c>
      <c r="B195" s="165">
        <v>10</v>
      </c>
      <c r="C195" s="18" t="s">
        <v>214</v>
      </c>
      <c r="D195" s="11">
        <v>2016</v>
      </c>
      <c r="E195" s="115">
        <v>130</v>
      </c>
      <c r="F195" s="116">
        <v>127</v>
      </c>
      <c r="G195" s="55">
        <f t="shared" si="61"/>
        <v>1</v>
      </c>
      <c r="H195" s="73">
        <f t="shared" si="64"/>
        <v>0.97692307692307689</v>
      </c>
    </row>
    <row r="196" spans="1:8" ht="19.5" customHeight="1" thickBot="1" x14ac:dyDescent="0.25">
      <c r="A196" s="65">
        <f t="shared" si="60"/>
        <v>127</v>
      </c>
      <c r="B196" s="165"/>
      <c r="C196" s="18" t="s">
        <v>155</v>
      </c>
      <c r="D196" s="50" t="s">
        <v>232</v>
      </c>
      <c r="E196" s="115"/>
      <c r="F196" s="116"/>
      <c r="G196" s="55">
        <f t="shared" si="61"/>
        <v>0</v>
      </c>
      <c r="H196" s="73">
        <f t="shared" si="64"/>
        <v>0</v>
      </c>
    </row>
    <row r="197" spans="1:8" ht="19.5" customHeight="1" thickBot="1" x14ac:dyDescent="0.25">
      <c r="A197" s="65">
        <f t="shared" si="60"/>
        <v>127</v>
      </c>
      <c r="B197" s="165"/>
      <c r="C197" s="7" t="s">
        <v>215</v>
      </c>
      <c r="D197" s="9" t="s">
        <v>191</v>
      </c>
      <c r="E197" s="115"/>
      <c r="F197" s="116"/>
      <c r="G197" s="55">
        <f t="shared" si="61"/>
        <v>0</v>
      </c>
      <c r="H197" s="73">
        <f t="shared" si="64"/>
        <v>0</v>
      </c>
    </row>
    <row r="198" spans="1:8" ht="19.5" customHeight="1" thickBot="1" x14ac:dyDescent="0.25">
      <c r="A198" s="65">
        <f t="shared" si="60"/>
        <v>127</v>
      </c>
      <c r="B198" s="165"/>
      <c r="C198" s="30" t="s">
        <v>76</v>
      </c>
      <c r="D198" s="23"/>
      <c r="E198" s="61">
        <f>SUM(E195:E197)</f>
        <v>130</v>
      </c>
      <c r="F198" s="61">
        <f>SUM(F195:F197)</f>
        <v>127</v>
      </c>
      <c r="G198" s="54">
        <f t="shared" si="61"/>
        <v>1</v>
      </c>
      <c r="H198" s="54">
        <f t="shared" si="64"/>
        <v>0.97692307692307689</v>
      </c>
    </row>
    <row r="199" spans="1:8" ht="19.5" customHeight="1" thickBot="1" x14ac:dyDescent="0.25">
      <c r="A199" s="65">
        <f t="shared" si="60"/>
        <v>127</v>
      </c>
      <c r="B199" s="165">
        <v>11</v>
      </c>
      <c r="C199" s="7" t="s">
        <v>156</v>
      </c>
      <c r="D199" s="49" t="s">
        <v>177</v>
      </c>
      <c r="E199" s="115"/>
      <c r="F199" s="116"/>
      <c r="G199" s="55">
        <f t="shared" si="61"/>
        <v>0</v>
      </c>
      <c r="H199" s="73">
        <f t="shared" si="64"/>
        <v>0</v>
      </c>
    </row>
    <row r="200" spans="1:8" ht="19.5" customHeight="1" thickBot="1" x14ac:dyDescent="0.25">
      <c r="A200" s="65">
        <f t="shared" si="60"/>
        <v>127</v>
      </c>
      <c r="B200" s="165"/>
      <c r="C200" s="7" t="s">
        <v>77</v>
      </c>
      <c r="D200" s="40"/>
      <c r="E200" s="115">
        <v>40</v>
      </c>
      <c r="F200" s="116">
        <v>40</v>
      </c>
      <c r="G200" s="55">
        <f t="shared" si="61"/>
        <v>0.31496062992125984</v>
      </c>
      <c r="H200" s="73">
        <f t="shared" si="64"/>
        <v>1</v>
      </c>
    </row>
    <row r="201" spans="1:8" ht="19.5" customHeight="1" thickBot="1" x14ac:dyDescent="0.25">
      <c r="A201" s="65">
        <f t="shared" si="60"/>
        <v>127</v>
      </c>
      <c r="B201" s="165"/>
      <c r="C201" s="7" t="s">
        <v>78</v>
      </c>
      <c r="D201" s="49" t="s">
        <v>174</v>
      </c>
      <c r="E201" s="115"/>
      <c r="F201" s="116"/>
      <c r="G201" s="55">
        <f t="shared" si="61"/>
        <v>0</v>
      </c>
      <c r="H201" s="73">
        <f t="shared" si="64"/>
        <v>0</v>
      </c>
    </row>
    <row r="202" spans="1:8" ht="27.75" customHeight="1" thickBot="1" x14ac:dyDescent="0.25">
      <c r="A202" s="65">
        <f t="shared" si="60"/>
        <v>127</v>
      </c>
      <c r="B202" s="165"/>
      <c r="C202" s="7" t="s">
        <v>265</v>
      </c>
      <c r="D202" s="49">
        <v>2016</v>
      </c>
      <c r="E202" s="115"/>
      <c r="F202" s="116"/>
      <c r="G202" s="55">
        <f t="shared" ref="G202" si="69">IF(NOT(TRUNC(A202)=A202),"Ошибка в наборе",MIN(E202/A202,1))</f>
        <v>0</v>
      </c>
      <c r="H202" s="73">
        <f t="shared" ref="H202" si="70">IF(ISERR(F202/E202),0,IF(ABS(F202)&gt;ABS(E202),"проверь поле F",MIN(ABS(F202/E202),1)))</f>
        <v>0</v>
      </c>
    </row>
    <row r="203" spans="1:8" ht="19.5" customHeight="1" thickBot="1" x14ac:dyDescent="0.25">
      <c r="A203" s="65">
        <f t="shared" si="60"/>
        <v>127</v>
      </c>
      <c r="B203" s="165"/>
      <c r="C203" s="7" t="s">
        <v>152</v>
      </c>
      <c r="D203" s="40" t="s">
        <v>174</v>
      </c>
      <c r="E203" s="115"/>
      <c r="F203" s="116"/>
      <c r="G203" s="55">
        <f t="shared" si="61"/>
        <v>0</v>
      </c>
      <c r="H203" s="73">
        <f t="shared" si="64"/>
        <v>0</v>
      </c>
    </row>
    <row r="204" spans="1:8" ht="19.5" customHeight="1" thickBot="1" x14ac:dyDescent="0.25">
      <c r="A204" s="65">
        <f t="shared" si="60"/>
        <v>127</v>
      </c>
      <c r="B204" s="165"/>
      <c r="C204" s="30" t="s">
        <v>49</v>
      </c>
      <c r="D204" s="24"/>
      <c r="E204" s="61">
        <f>SUM(E199:E203)</f>
        <v>40</v>
      </c>
      <c r="F204" s="61">
        <f>SUM(F199:F203)</f>
        <v>40</v>
      </c>
      <c r="G204" s="54">
        <f t="shared" si="61"/>
        <v>0.31496062992125984</v>
      </c>
      <c r="H204" s="54">
        <f t="shared" si="64"/>
        <v>1</v>
      </c>
    </row>
    <row r="205" spans="1:8" ht="19.5" customHeight="1" thickBot="1" x14ac:dyDescent="0.25">
      <c r="A205" s="65">
        <f t="shared" si="60"/>
        <v>127</v>
      </c>
      <c r="B205" s="165">
        <v>12</v>
      </c>
      <c r="C205" s="7" t="s">
        <v>157</v>
      </c>
      <c r="D205" s="8">
        <v>2014</v>
      </c>
      <c r="E205" s="115">
        <v>80</v>
      </c>
      <c r="F205" s="116">
        <v>80</v>
      </c>
      <c r="G205" s="55">
        <f t="shared" si="61"/>
        <v>0.62992125984251968</v>
      </c>
      <c r="H205" s="73">
        <f t="shared" si="64"/>
        <v>1</v>
      </c>
    </row>
    <row r="206" spans="1:8" ht="19.5" customHeight="1" thickBot="1" x14ac:dyDescent="0.25">
      <c r="A206" s="65">
        <f t="shared" si="60"/>
        <v>127</v>
      </c>
      <c r="B206" s="165"/>
      <c r="C206" s="7" t="s">
        <v>63</v>
      </c>
      <c r="D206" s="8" t="s">
        <v>216</v>
      </c>
      <c r="E206" s="115">
        <v>100</v>
      </c>
      <c r="F206" s="116">
        <v>100</v>
      </c>
      <c r="G206" s="55">
        <f t="shared" si="61"/>
        <v>0.78740157480314965</v>
      </c>
      <c r="H206" s="73">
        <f t="shared" si="64"/>
        <v>1</v>
      </c>
    </row>
    <row r="207" spans="1:8" ht="19.5" customHeight="1" thickBot="1" x14ac:dyDescent="0.25">
      <c r="A207" s="65">
        <f t="shared" si="60"/>
        <v>127</v>
      </c>
      <c r="B207" s="165"/>
      <c r="C207" s="30" t="s">
        <v>79</v>
      </c>
      <c r="D207" s="24"/>
      <c r="E207" s="61">
        <f>SUM(E205:E206)</f>
        <v>180</v>
      </c>
      <c r="F207" s="61">
        <f>SUM(F205:F206)</f>
        <v>180</v>
      </c>
      <c r="G207" s="54">
        <f t="shared" si="61"/>
        <v>1</v>
      </c>
      <c r="H207" s="54">
        <f t="shared" si="64"/>
        <v>1</v>
      </c>
    </row>
    <row r="208" spans="1:8" ht="27" customHeight="1" thickBot="1" x14ac:dyDescent="0.25">
      <c r="A208" s="65">
        <f t="shared" si="60"/>
        <v>127</v>
      </c>
      <c r="B208" s="12">
        <v>13</v>
      </c>
      <c r="C208" s="30" t="s">
        <v>158</v>
      </c>
      <c r="D208" s="8">
        <v>2012</v>
      </c>
      <c r="E208" s="115">
        <v>100</v>
      </c>
      <c r="F208" s="115">
        <v>100</v>
      </c>
      <c r="G208" s="54">
        <f t="shared" si="61"/>
        <v>0.78740157480314965</v>
      </c>
      <c r="H208" s="54">
        <f t="shared" si="64"/>
        <v>1</v>
      </c>
    </row>
    <row r="209" spans="1:8" ht="19.5" customHeight="1" thickBot="1" x14ac:dyDescent="0.25">
      <c r="A209" s="65">
        <f t="shared" si="60"/>
        <v>127</v>
      </c>
      <c r="B209" s="12">
        <v>14</v>
      </c>
      <c r="C209" s="30" t="s">
        <v>236</v>
      </c>
      <c r="D209" s="49"/>
      <c r="E209" s="115">
        <v>90</v>
      </c>
      <c r="F209" s="115">
        <v>90</v>
      </c>
      <c r="G209" s="54">
        <f t="shared" si="61"/>
        <v>0.70866141732283461</v>
      </c>
      <c r="H209" s="54">
        <f t="shared" si="64"/>
        <v>1</v>
      </c>
    </row>
    <row r="210" spans="1:8" ht="19.5" customHeight="1" thickBot="1" x14ac:dyDescent="0.25">
      <c r="A210" s="62">
        <f t="shared" si="60"/>
        <v>127</v>
      </c>
      <c r="B210" s="98"/>
      <c r="C210" s="41" t="s">
        <v>80</v>
      </c>
      <c r="D210" s="45" t="s">
        <v>173</v>
      </c>
      <c r="E210" s="62">
        <f>SUM(E168,E169,E173,E177,E181,E184,E187,E190,E194,E198,E204,E207,E208,E209)</f>
        <v>1100</v>
      </c>
      <c r="F210" s="62">
        <f t="shared" ref="F210" si="71">SUM(F168,F169,F173,F177,F181,F184,F187,F190,F194,F198,F204,F207,F208,F209)</f>
        <v>777</v>
      </c>
      <c r="G210" s="53">
        <f>SUM(G168,G169,G173,G177,G181,G184,G187,G190,G194,G198,G204,G207,G208,G209)/14</f>
        <v>0.56580427446569181</v>
      </c>
      <c r="H210" s="53">
        <f t="shared" si="64"/>
        <v>0.70636363636363642</v>
      </c>
    </row>
    <row r="211" spans="1:8" ht="19.5" customHeight="1" thickBot="1" x14ac:dyDescent="0.25">
      <c r="A211" s="115">
        <v>132</v>
      </c>
      <c r="B211" s="99"/>
      <c r="C211" s="3" t="s">
        <v>161</v>
      </c>
      <c r="D211" s="11"/>
      <c r="E211" s="67"/>
      <c r="F211" s="67"/>
      <c r="G211" s="73"/>
      <c r="H211" s="73"/>
    </row>
    <row r="212" spans="1:8" ht="19.5" customHeight="1" thickBot="1" x14ac:dyDescent="0.25">
      <c r="A212" s="65">
        <f t="shared" si="60"/>
        <v>132</v>
      </c>
      <c r="B212" s="12">
        <v>1</v>
      </c>
      <c r="C212" s="30" t="s">
        <v>81</v>
      </c>
      <c r="D212" s="8">
        <v>2012</v>
      </c>
      <c r="E212" s="115">
        <v>90</v>
      </c>
      <c r="F212" s="115">
        <v>90</v>
      </c>
      <c r="G212" s="54">
        <f>IF(NOT(TRUNC(A212)=A212),"Ошибка в наборе",MIN(E212/A212,1))</f>
        <v>0.68181818181818177</v>
      </c>
      <c r="H212" s="54">
        <f t="shared" si="64"/>
        <v>1</v>
      </c>
    </row>
    <row r="213" spans="1:8" ht="19.5" customHeight="1" thickBot="1" x14ac:dyDescent="0.25">
      <c r="A213" s="65">
        <f t="shared" si="60"/>
        <v>132</v>
      </c>
      <c r="B213" s="165">
        <v>2</v>
      </c>
      <c r="C213" s="170" t="s">
        <v>52</v>
      </c>
      <c r="D213" s="8">
        <v>2012</v>
      </c>
      <c r="E213" s="115">
        <v>95</v>
      </c>
      <c r="F213" s="116">
        <v>95</v>
      </c>
      <c r="G213" s="73">
        <f>IF(NOT(TRUNC(A213)=A213),"Ошибка в наборе",MIN(E213/A213,1))</f>
        <v>0.71969696969696972</v>
      </c>
      <c r="H213" s="73">
        <f t="shared" si="64"/>
        <v>1</v>
      </c>
    </row>
    <row r="214" spans="1:8" ht="19.5" customHeight="1" thickBot="1" x14ac:dyDescent="0.25">
      <c r="A214" s="65">
        <f t="shared" si="60"/>
        <v>132</v>
      </c>
      <c r="B214" s="165"/>
      <c r="C214" s="170"/>
      <c r="D214" s="8">
        <v>2013</v>
      </c>
      <c r="E214" s="115"/>
      <c r="F214" s="116"/>
      <c r="G214" s="73">
        <f t="shared" ref="G214:G256" si="72">IF(NOT(TRUNC(A214)=A214),"Ошибка в наборе",MIN(E214/A214,1))</f>
        <v>0</v>
      </c>
      <c r="H214" s="73">
        <f t="shared" si="64"/>
        <v>0</v>
      </c>
    </row>
    <row r="215" spans="1:8" ht="19.5" customHeight="1" thickBot="1" x14ac:dyDescent="0.25">
      <c r="A215" s="65">
        <f t="shared" si="60"/>
        <v>132</v>
      </c>
      <c r="B215" s="165"/>
      <c r="C215" s="32" t="s">
        <v>69</v>
      </c>
      <c r="D215" s="24"/>
      <c r="E215" s="61">
        <f>SUM(E213:E214)</f>
        <v>95</v>
      </c>
      <c r="F215" s="61">
        <f>SUM(F213:F214)</f>
        <v>95</v>
      </c>
      <c r="G215" s="54">
        <f t="shared" si="72"/>
        <v>0.71969696969696972</v>
      </c>
      <c r="H215" s="54">
        <f t="shared" si="64"/>
        <v>1</v>
      </c>
    </row>
    <row r="216" spans="1:8" ht="19.5" customHeight="1" thickBot="1" x14ac:dyDescent="0.25">
      <c r="A216" s="65">
        <f t="shared" si="60"/>
        <v>132</v>
      </c>
      <c r="B216" s="167">
        <v>3</v>
      </c>
      <c r="C216" s="92" t="s">
        <v>70</v>
      </c>
      <c r="D216" s="40" t="s">
        <v>213</v>
      </c>
      <c r="E216" s="115">
        <v>50</v>
      </c>
      <c r="F216" s="116">
        <v>50</v>
      </c>
      <c r="G216" s="55">
        <f t="shared" ref="G216:G220" si="73">IF(NOT(TRUNC(A216)=A216),"Ошибка в наборе",MIN(E216/A216,1))</f>
        <v>0.37878787878787878</v>
      </c>
      <c r="H216" s="55">
        <f t="shared" ref="H216:H220" si="74">IF(ISERR(F216/E216),0,IF(ABS(F216)&gt;ABS(E216),"проверь поле F",MIN(ABS(F216/E216),1)))</f>
        <v>1</v>
      </c>
    </row>
    <row r="217" spans="1:8" ht="19.5" customHeight="1" thickBot="1" x14ac:dyDescent="0.25">
      <c r="A217" s="65">
        <f t="shared" si="60"/>
        <v>132</v>
      </c>
      <c r="B217" s="168"/>
      <c r="C217" s="90" t="s">
        <v>266</v>
      </c>
      <c r="D217" s="40" t="s">
        <v>174</v>
      </c>
      <c r="E217" s="115"/>
      <c r="F217" s="116"/>
      <c r="G217" s="55">
        <f t="shared" si="73"/>
        <v>0</v>
      </c>
      <c r="H217" s="55">
        <f t="shared" si="74"/>
        <v>0</v>
      </c>
    </row>
    <row r="218" spans="1:8" ht="27" customHeight="1" thickBot="1" x14ac:dyDescent="0.25">
      <c r="A218" s="65">
        <f t="shared" si="60"/>
        <v>132</v>
      </c>
      <c r="B218" s="168"/>
      <c r="C218" s="90" t="s">
        <v>267</v>
      </c>
      <c r="D218" s="40">
        <v>2016</v>
      </c>
      <c r="E218" s="115"/>
      <c r="F218" s="116"/>
      <c r="G218" s="55">
        <f t="shared" si="73"/>
        <v>0</v>
      </c>
      <c r="H218" s="55">
        <f t="shared" si="74"/>
        <v>0</v>
      </c>
    </row>
    <row r="219" spans="1:8" ht="19.5" customHeight="1" thickBot="1" x14ac:dyDescent="0.25">
      <c r="A219" s="65">
        <f t="shared" si="60"/>
        <v>132</v>
      </c>
      <c r="B219" s="168"/>
      <c r="C219" s="92" t="s">
        <v>268</v>
      </c>
      <c r="D219" s="40">
        <v>2016</v>
      </c>
      <c r="E219" s="115"/>
      <c r="F219" s="116"/>
      <c r="G219" s="55">
        <f t="shared" si="73"/>
        <v>0</v>
      </c>
      <c r="H219" s="55">
        <f t="shared" si="74"/>
        <v>0</v>
      </c>
    </row>
    <row r="220" spans="1:8" ht="19.5" customHeight="1" thickBot="1" x14ac:dyDescent="0.25">
      <c r="A220" s="65">
        <f t="shared" si="60"/>
        <v>132</v>
      </c>
      <c r="B220" s="169"/>
      <c r="C220" s="30" t="s">
        <v>10</v>
      </c>
      <c r="D220" s="93"/>
      <c r="E220" s="61">
        <f>SUM(E216:E219)</f>
        <v>50</v>
      </c>
      <c r="F220" s="61">
        <f>SUM(F216:F219)</f>
        <v>50</v>
      </c>
      <c r="G220" s="54">
        <f t="shared" si="73"/>
        <v>0.37878787878787878</v>
      </c>
      <c r="H220" s="54">
        <f t="shared" si="74"/>
        <v>1</v>
      </c>
    </row>
    <row r="221" spans="1:8" ht="19.5" customHeight="1" thickBot="1" x14ac:dyDescent="0.25">
      <c r="A221" s="65">
        <f t="shared" si="60"/>
        <v>132</v>
      </c>
      <c r="B221" s="165">
        <v>4</v>
      </c>
      <c r="C221" s="7" t="s">
        <v>217</v>
      </c>
      <c r="D221" s="8" t="s">
        <v>177</v>
      </c>
      <c r="E221" s="115"/>
      <c r="F221" s="116"/>
      <c r="G221" s="73">
        <f t="shared" si="72"/>
        <v>0</v>
      </c>
      <c r="H221" s="73">
        <f t="shared" si="64"/>
        <v>0</v>
      </c>
    </row>
    <row r="222" spans="1:8" ht="19.5" customHeight="1" thickBot="1" x14ac:dyDescent="0.25">
      <c r="A222" s="65">
        <f t="shared" si="60"/>
        <v>132</v>
      </c>
      <c r="B222" s="165"/>
      <c r="C222" s="7" t="s">
        <v>82</v>
      </c>
      <c r="D222" s="8" t="s">
        <v>218</v>
      </c>
      <c r="E222" s="115">
        <v>90</v>
      </c>
      <c r="F222" s="116">
        <v>90</v>
      </c>
      <c r="G222" s="73">
        <f t="shared" si="72"/>
        <v>0.68181818181818177</v>
      </c>
      <c r="H222" s="73">
        <f t="shared" si="64"/>
        <v>1</v>
      </c>
    </row>
    <row r="223" spans="1:8" ht="19.5" customHeight="1" thickBot="1" x14ac:dyDescent="0.25">
      <c r="A223" s="65">
        <f t="shared" si="60"/>
        <v>132</v>
      </c>
      <c r="B223" s="165"/>
      <c r="C223" s="30" t="s">
        <v>53</v>
      </c>
      <c r="D223" s="24"/>
      <c r="E223" s="61">
        <f>SUM(E221:E222)</f>
        <v>90</v>
      </c>
      <c r="F223" s="61">
        <f>SUM(F221:F222)</f>
        <v>90</v>
      </c>
      <c r="G223" s="54">
        <f t="shared" si="72"/>
        <v>0.68181818181818177</v>
      </c>
      <c r="H223" s="54">
        <f t="shared" si="64"/>
        <v>1</v>
      </c>
    </row>
    <row r="224" spans="1:8" ht="19.5" customHeight="1" thickBot="1" x14ac:dyDescent="0.25">
      <c r="A224" s="65">
        <f t="shared" si="60"/>
        <v>132</v>
      </c>
      <c r="B224" s="165">
        <v>5</v>
      </c>
      <c r="C224" s="7" t="s">
        <v>83</v>
      </c>
      <c r="D224" s="8" t="s">
        <v>211</v>
      </c>
      <c r="E224" s="115"/>
      <c r="F224" s="116"/>
      <c r="G224" s="73">
        <f t="shared" si="72"/>
        <v>0</v>
      </c>
      <c r="H224" s="73">
        <f t="shared" si="64"/>
        <v>0</v>
      </c>
    </row>
    <row r="225" spans="1:8" ht="19.5" customHeight="1" thickBot="1" x14ac:dyDescent="0.25">
      <c r="A225" s="65">
        <f t="shared" si="60"/>
        <v>132</v>
      </c>
      <c r="B225" s="165"/>
      <c r="C225" s="7" t="s">
        <v>84</v>
      </c>
      <c r="D225" s="8" t="s">
        <v>174</v>
      </c>
      <c r="E225" s="115"/>
      <c r="F225" s="116"/>
      <c r="G225" s="73">
        <f t="shared" si="72"/>
        <v>0</v>
      </c>
      <c r="H225" s="73">
        <f t="shared" si="64"/>
        <v>0</v>
      </c>
    </row>
    <row r="226" spans="1:8" ht="19.5" customHeight="1" thickBot="1" x14ac:dyDescent="0.25">
      <c r="A226" s="65">
        <f t="shared" si="60"/>
        <v>132</v>
      </c>
      <c r="B226" s="165"/>
      <c r="C226" s="7" t="s">
        <v>85</v>
      </c>
      <c r="D226" s="8">
        <v>2012</v>
      </c>
      <c r="E226" s="115">
        <v>110</v>
      </c>
      <c r="F226" s="116">
        <v>110</v>
      </c>
      <c r="G226" s="73">
        <f t="shared" si="72"/>
        <v>0.83333333333333337</v>
      </c>
      <c r="H226" s="73">
        <f t="shared" si="64"/>
        <v>1</v>
      </c>
    </row>
    <row r="227" spans="1:8" ht="19.5" customHeight="1" thickBot="1" x14ac:dyDescent="0.25">
      <c r="A227" s="65">
        <f t="shared" si="60"/>
        <v>132</v>
      </c>
      <c r="B227" s="165"/>
      <c r="C227" s="30" t="s">
        <v>29</v>
      </c>
      <c r="D227" s="24"/>
      <c r="E227" s="61">
        <f>SUM(E224:E226)</f>
        <v>110</v>
      </c>
      <c r="F227" s="61">
        <f>SUM(F224:F226)</f>
        <v>110</v>
      </c>
      <c r="G227" s="54">
        <f t="shared" si="72"/>
        <v>0.83333333333333337</v>
      </c>
      <c r="H227" s="54">
        <f t="shared" si="64"/>
        <v>1</v>
      </c>
    </row>
    <row r="228" spans="1:8" ht="19.5" customHeight="1" thickBot="1" x14ac:dyDescent="0.25">
      <c r="A228" s="65">
        <f t="shared" si="60"/>
        <v>132</v>
      </c>
      <c r="B228" s="165">
        <v>6</v>
      </c>
      <c r="C228" s="7" t="s">
        <v>55</v>
      </c>
      <c r="D228" s="8" t="s">
        <v>138</v>
      </c>
      <c r="E228" s="115">
        <v>70</v>
      </c>
      <c r="F228" s="116">
        <v>70</v>
      </c>
      <c r="G228" s="73">
        <f t="shared" si="72"/>
        <v>0.53030303030303028</v>
      </c>
      <c r="H228" s="73">
        <f t="shared" si="64"/>
        <v>1</v>
      </c>
    </row>
    <row r="229" spans="1:8" ht="19.5" customHeight="1" thickBot="1" x14ac:dyDescent="0.25">
      <c r="A229" s="65">
        <f t="shared" si="60"/>
        <v>132</v>
      </c>
      <c r="B229" s="165"/>
      <c r="C229" s="7" t="s">
        <v>212</v>
      </c>
      <c r="D229" s="8">
        <v>2016</v>
      </c>
      <c r="E229" s="115"/>
      <c r="F229" s="116"/>
      <c r="G229" s="73">
        <f t="shared" si="72"/>
        <v>0</v>
      </c>
      <c r="H229" s="73">
        <f t="shared" si="64"/>
        <v>0</v>
      </c>
    </row>
    <row r="230" spans="1:8" ht="19.5" customHeight="1" thickBot="1" x14ac:dyDescent="0.25">
      <c r="A230" s="65">
        <f t="shared" si="60"/>
        <v>132</v>
      </c>
      <c r="B230" s="165"/>
      <c r="C230" s="30" t="s">
        <v>56</v>
      </c>
      <c r="D230" s="27"/>
      <c r="E230" s="61">
        <f>SUM(E228:E229)</f>
        <v>70</v>
      </c>
      <c r="F230" s="61">
        <f>SUM(F228:F229)</f>
        <v>70</v>
      </c>
      <c r="G230" s="54">
        <f t="shared" si="72"/>
        <v>0.53030303030303028</v>
      </c>
      <c r="H230" s="54">
        <f t="shared" si="64"/>
        <v>1</v>
      </c>
    </row>
    <row r="231" spans="1:8" ht="19.5" customHeight="1" thickBot="1" x14ac:dyDescent="0.25">
      <c r="A231" s="65">
        <f t="shared" ref="A231:A295" si="75">A230</f>
        <v>132</v>
      </c>
      <c r="B231" s="165">
        <v>7</v>
      </c>
      <c r="C231" s="7" t="s">
        <v>57</v>
      </c>
      <c r="D231" s="8" t="s">
        <v>174</v>
      </c>
      <c r="E231" s="115"/>
      <c r="F231" s="116"/>
      <c r="G231" s="73">
        <f t="shared" si="72"/>
        <v>0</v>
      </c>
      <c r="H231" s="73">
        <f t="shared" si="64"/>
        <v>0</v>
      </c>
    </row>
    <row r="232" spans="1:8" ht="19.5" customHeight="1" thickBot="1" x14ac:dyDescent="0.25">
      <c r="A232" s="65">
        <f t="shared" si="75"/>
        <v>132</v>
      </c>
      <c r="B232" s="165"/>
      <c r="C232" s="7" t="s">
        <v>219</v>
      </c>
      <c r="D232" s="8" t="s">
        <v>197</v>
      </c>
      <c r="E232" s="115">
        <v>80</v>
      </c>
      <c r="F232" s="116">
        <v>80</v>
      </c>
      <c r="G232" s="73">
        <f t="shared" si="72"/>
        <v>0.60606060606060608</v>
      </c>
      <c r="H232" s="73">
        <f t="shared" si="64"/>
        <v>1</v>
      </c>
    </row>
    <row r="233" spans="1:8" ht="19.5" customHeight="1" thickBot="1" x14ac:dyDescent="0.25">
      <c r="A233" s="65">
        <f t="shared" si="75"/>
        <v>132</v>
      </c>
      <c r="B233" s="165"/>
      <c r="C233" s="30" t="s">
        <v>86</v>
      </c>
      <c r="D233" s="24"/>
      <c r="E233" s="61">
        <f>SUM(E231:E232)</f>
        <v>80</v>
      </c>
      <c r="F233" s="61">
        <f>SUM(F231:F232)</f>
        <v>80</v>
      </c>
      <c r="G233" s="54">
        <f t="shared" si="72"/>
        <v>0.60606060606060608</v>
      </c>
      <c r="H233" s="54">
        <f t="shared" si="64"/>
        <v>1</v>
      </c>
    </row>
    <row r="234" spans="1:8" ht="19.5" customHeight="1" thickBot="1" x14ac:dyDescent="0.25">
      <c r="A234" s="65">
        <f>A231</f>
        <v>132</v>
      </c>
      <c r="B234" s="165">
        <v>8</v>
      </c>
      <c r="C234" s="7" t="s">
        <v>220</v>
      </c>
      <c r="D234" s="8">
        <v>2006</v>
      </c>
      <c r="E234" s="115">
        <v>150</v>
      </c>
      <c r="F234" s="116">
        <v>132</v>
      </c>
      <c r="G234" s="73">
        <f t="shared" si="72"/>
        <v>1</v>
      </c>
      <c r="H234" s="73">
        <f t="shared" si="64"/>
        <v>0.88</v>
      </c>
    </row>
    <row r="235" spans="1:8" ht="19.5" customHeight="1" thickBot="1" x14ac:dyDescent="0.25">
      <c r="A235" s="65">
        <f t="shared" ref="A235:A236" si="76">A232</f>
        <v>132</v>
      </c>
      <c r="B235" s="165"/>
      <c r="C235" s="7" t="s">
        <v>269</v>
      </c>
      <c r="D235" s="8">
        <v>2016</v>
      </c>
      <c r="E235" s="115"/>
      <c r="F235" s="116"/>
      <c r="G235" s="73">
        <f t="shared" ref="G235:G236" si="77">IF(NOT(TRUNC(A235)=A235),"Ошибка в наборе",MIN(E235/A235,1))</f>
        <v>0</v>
      </c>
      <c r="H235" s="73">
        <f t="shared" ref="H235:H236" si="78">IF(ISERR(F235/E235),0,IF(ABS(F235)&gt;ABS(E235),"проверь поле F",MIN(ABS(F235/E235),1)))</f>
        <v>0</v>
      </c>
    </row>
    <row r="236" spans="1:8" ht="19.5" customHeight="1" thickBot="1" x14ac:dyDescent="0.25">
      <c r="A236" s="65">
        <f t="shared" si="76"/>
        <v>132</v>
      </c>
      <c r="B236" s="165"/>
      <c r="C236" s="7" t="s">
        <v>87</v>
      </c>
      <c r="D236" s="8" t="s">
        <v>8</v>
      </c>
      <c r="E236" s="115"/>
      <c r="F236" s="116"/>
      <c r="G236" s="73">
        <f t="shared" si="77"/>
        <v>0</v>
      </c>
      <c r="H236" s="73">
        <f t="shared" si="78"/>
        <v>0</v>
      </c>
    </row>
    <row r="237" spans="1:8" ht="19.5" customHeight="1" thickBot="1" x14ac:dyDescent="0.25">
      <c r="A237" s="65">
        <f t="shared" si="75"/>
        <v>132</v>
      </c>
      <c r="B237" s="165"/>
      <c r="C237" s="30" t="s">
        <v>60</v>
      </c>
      <c r="D237" s="24"/>
      <c r="E237" s="61">
        <f>SUM(E234:E236)</f>
        <v>150</v>
      </c>
      <c r="F237" s="61">
        <f>SUM(F234:F236)</f>
        <v>132</v>
      </c>
      <c r="G237" s="54">
        <f t="shared" si="72"/>
        <v>1</v>
      </c>
      <c r="H237" s="54">
        <f t="shared" si="64"/>
        <v>0.88</v>
      </c>
    </row>
    <row r="238" spans="1:8" ht="19.5" customHeight="1" thickBot="1" x14ac:dyDescent="0.25">
      <c r="A238" s="65">
        <f t="shared" si="75"/>
        <v>132</v>
      </c>
      <c r="B238" s="167">
        <v>9</v>
      </c>
      <c r="C238" s="90" t="s">
        <v>254</v>
      </c>
      <c r="D238" s="40">
        <v>2014</v>
      </c>
      <c r="E238" s="115"/>
      <c r="F238" s="116"/>
      <c r="G238" s="55">
        <f t="shared" ref="G238:G241" si="79">IF(NOT(TRUNC(A238)=A238),"Ошибка в наборе",MIN(E238/A238,1))</f>
        <v>0</v>
      </c>
      <c r="H238" s="55">
        <f t="shared" ref="H238:H241" si="80">IF(ISERR(F238/E238),0,IF(ABS(F238)&gt;ABS(E238),"проверь поле F",MIN(ABS(F238/E238),1)))</f>
        <v>0</v>
      </c>
    </row>
    <row r="239" spans="1:8" ht="19.5" customHeight="1" thickBot="1" x14ac:dyDescent="0.25">
      <c r="A239" s="65">
        <f t="shared" si="75"/>
        <v>132</v>
      </c>
      <c r="B239" s="168"/>
      <c r="C239" s="90" t="s">
        <v>258</v>
      </c>
      <c r="D239" s="40">
        <v>2012</v>
      </c>
      <c r="E239" s="115"/>
      <c r="F239" s="116"/>
      <c r="G239" s="55">
        <f t="shared" si="79"/>
        <v>0</v>
      </c>
      <c r="H239" s="55">
        <f t="shared" si="80"/>
        <v>0</v>
      </c>
    </row>
    <row r="240" spans="1:8" ht="28.5" customHeight="1" thickBot="1" x14ac:dyDescent="0.25">
      <c r="A240" s="65">
        <f t="shared" si="75"/>
        <v>132</v>
      </c>
      <c r="B240" s="168"/>
      <c r="C240" s="90" t="s">
        <v>255</v>
      </c>
      <c r="D240" s="40">
        <v>2020</v>
      </c>
      <c r="E240" s="115"/>
      <c r="F240" s="116"/>
      <c r="G240" s="55">
        <f t="shared" si="79"/>
        <v>0</v>
      </c>
      <c r="H240" s="55">
        <f t="shared" si="80"/>
        <v>0</v>
      </c>
    </row>
    <row r="241" spans="1:8" ht="19.5" customHeight="1" thickBot="1" x14ac:dyDescent="0.25">
      <c r="A241" s="65">
        <f t="shared" si="75"/>
        <v>132</v>
      </c>
      <c r="B241" s="169"/>
      <c r="C241" s="30" t="s">
        <v>205</v>
      </c>
      <c r="D241" s="105"/>
      <c r="E241" s="61">
        <f>SUM(E238:E240)</f>
        <v>0</v>
      </c>
      <c r="F241" s="61">
        <f>SUM(F238:F240)</f>
        <v>0</v>
      </c>
      <c r="G241" s="54">
        <f t="shared" si="79"/>
        <v>0</v>
      </c>
      <c r="H241" s="54">
        <f t="shared" si="80"/>
        <v>0</v>
      </c>
    </row>
    <row r="242" spans="1:8" ht="19.5" customHeight="1" thickBot="1" x14ac:dyDescent="0.25">
      <c r="A242" s="65">
        <f t="shared" si="75"/>
        <v>132</v>
      </c>
      <c r="B242" s="165">
        <v>10</v>
      </c>
      <c r="C242" s="7" t="s">
        <v>88</v>
      </c>
      <c r="D242" s="9" t="s">
        <v>177</v>
      </c>
      <c r="E242" s="115"/>
      <c r="F242" s="116"/>
      <c r="G242" s="73">
        <f t="shared" si="72"/>
        <v>0</v>
      </c>
      <c r="H242" s="73">
        <f t="shared" si="64"/>
        <v>0</v>
      </c>
    </row>
    <row r="243" spans="1:8" ht="19.5" customHeight="1" thickBot="1" x14ac:dyDescent="0.25">
      <c r="A243" s="65">
        <f t="shared" si="75"/>
        <v>132</v>
      </c>
      <c r="B243" s="165"/>
      <c r="C243" s="7" t="s">
        <v>132</v>
      </c>
      <c r="D243" s="9">
        <v>2016</v>
      </c>
      <c r="E243" s="115">
        <v>130</v>
      </c>
      <c r="F243" s="116">
        <v>130</v>
      </c>
      <c r="G243" s="73">
        <f t="shared" si="72"/>
        <v>0.98484848484848486</v>
      </c>
      <c r="H243" s="73">
        <f t="shared" si="64"/>
        <v>1</v>
      </c>
    </row>
    <row r="244" spans="1:8" ht="19.5" customHeight="1" thickBot="1" x14ac:dyDescent="0.25">
      <c r="A244" s="65">
        <f t="shared" si="75"/>
        <v>132</v>
      </c>
      <c r="B244" s="165"/>
      <c r="C244" s="7" t="s">
        <v>155</v>
      </c>
      <c r="D244" s="40" t="s">
        <v>232</v>
      </c>
      <c r="E244" s="115"/>
      <c r="F244" s="116"/>
      <c r="G244" s="73">
        <f t="shared" si="72"/>
        <v>0</v>
      </c>
      <c r="H244" s="73">
        <f t="shared" si="64"/>
        <v>0</v>
      </c>
    </row>
    <row r="245" spans="1:8" ht="19.5" customHeight="1" thickBot="1" x14ac:dyDescent="0.25">
      <c r="A245" s="65">
        <f t="shared" si="75"/>
        <v>132</v>
      </c>
      <c r="B245" s="165"/>
      <c r="C245" s="30" t="s">
        <v>110</v>
      </c>
      <c r="D245" s="24"/>
      <c r="E245" s="61">
        <f>SUM(E242:E244)</f>
        <v>130</v>
      </c>
      <c r="F245" s="61">
        <f>SUM(F242:F244)</f>
        <v>130</v>
      </c>
      <c r="G245" s="54">
        <f t="shared" si="72"/>
        <v>0.98484848484848486</v>
      </c>
      <c r="H245" s="54">
        <f t="shared" si="64"/>
        <v>1</v>
      </c>
    </row>
    <row r="246" spans="1:8" ht="19.5" customHeight="1" thickBot="1" x14ac:dyDescent="0.25">
      <c r="A246" s="65">
        <f t="shared" si="75"/>
        <v>132</v>
      </c>
      <c r="B246" s="12">
        <v>11</v>
      </c>
      <c r="C246" s="30" t="s">
        <v>133</v>
      </c>
      <c r="D246" s="8">
        <v>2002</v>
      </c>
      <c r="E246" s="115">
        <v>90</v>
      </c>
      <c r="F246" s="116">
        <v>90</v>
      </c>
      <c r="G246" s="54">
        <f t="shared" si="72"/>
        <v>0.68181818181818177</v>
      </c>
      <c r="H246" s="54">
        <f t="shared" si="64"/>
        <v>1</v>
      </c>
    </row>
    <row r="247" spans="1:8" ht="19.5" customHeight="1" thickBot="1" x14ac:dyDescent="0.25">
      <c r="A247" s="65">
        <f t="shared" si="75"/>
        <v>132</v>
      </c>
      <c r="B247" s="167">
        <v>12</v>
      </c>
      <c r="C247" s="90" t="s">
        <v>134</v>
      </c>
      <c r="D247" s="40">
        <v>2016</v>
      </c>
      <c r="E247" s="115">
        <v>120</v>
      </c>
      <c r="F247" s="116">
        <v>120</v>
      </c>
      <c r="G247" s="55">
        <f t="shared" ref="G247:G250" si="81">IF(NOT(TRUNC(A247)=A247),"Ошибка в наборе",MIN(E247/A247,1))</f>
        <v>0.90909090909090906</v>
      </c>
      <c r="H247" s="55">
        <f t="shared" ref="H247:H250" si="82">IF(ISERR(F247/E247),0,IF(ABS(F247)&gt;ABS(E247),"проверь поле F",MIN(ABS(F247/E247),1)))</f>
        <v>1</v>
      </c>
    </row>
    <row r="248" spans="1:8" ht="27.75" customHeight="1" thickBot="1" x14ac:dyDescent="0.25">
      <c r="A248" s="65">
        <f t="shared" si="75"/>
        <v>132</v>
      </c>
      <c r="B248" s="168"/>
      <c r="C248" s="90" t="s">
        <v>271</v>
      </c>
      <c r="D248" s="40">
        <v>2016</v>
      </c>
      <c r="E248" s="115"/>
      <c r="F248" s="116"/>
      <c r="G248" s="55">
        <f t="shared" ref="G248" si="83">IF(NOT(TRUNC(A248)=A248),"Ошибка в наборе",MIN(E248/A248,1))</f>
        <v>0</v>
      </c>
      <c r="H248" s="55">
        <f t="shared" ref="H248" si="84">IF(ISERR(F248/E248),0,IF(ABS(F248)&gt;ABS(E248),"проверь поле F",MIN(ABS(F248/E248),1)))</f>
        <v>0</v>
      </c>
    </row>
    <row r="249" spans="1:8" ht="19.5" customHeight="1" thickBot="1" x14ac:dyDescent="0.25">
      <c r="A249" s="65">
        <f t="shared" si="75"/>
        <v>132</v>
      </c>
      <c r="B249" s="168"/>
      <c r="C249" s="90" t="s">
        <v>270</v>
      </c>
      <c r="D249" s="40">
        <v>2006</v>
      </c>
      <c r="E249" s="115"/>
      <c r="F249" s="116"/>
      <c r="G249" s="55">
        <f t="shared" si="81"/>
        <v>0</v>
      </c>
      <c r="H249" s="55">
        <f t="shared" si="82"/>
        <v>0</v>
      </c>
    </row>
    <row r="250" spans="1:8" ht="19.5" customHeight="1" thickBot="1" x14ac:dyDescent="0.25">
      <c r="A250" s="65">
        <f t="shared" si="75"/>
        <v>132</v>
      </c>
      <c r="B250" s="169"/>
      <c r="C250" s="28" t="s">
        <v>101</v>
      </c>
      <c r="D250" s="109"/>
      <c r="E250" s="61">
        <f>SUM(E247:E249)</f>
        <v>120</v>
      </c>
      <c r="F250" s="61">
        <f>SUM(F247:F249)</f>
        <v>120</v>
      </c>
      <c r="G250" s="54">
        <f t="shared" si="81"/>
        <v>0.90909090909090906</v>
      </c>
      <c r="H250" s="54">
        <f t="shared" si="82"/>
        <v>1</v>
      </c>
    </row>
    <row r="251" spans="1:8" ht="19.5" customHeight="1" thickBot="1" x14ac:dyDescent="0.25">
      <c r="A251" s="65">
        <f t="shared" si="75"/>
        <v>132</v>
      </c>
      <c r="B251" s="165">
        <v>13</v>
      </c>
      <c r="C251" s="7" t="s">
        <v>160</v>
      </c>
      <c r="D251" s="20">
        <v>2014</v>
      </c>
      <c r="E251" s="115">
        <v>70</v>
      </c>
      <c r="F251" s="116">
        <v>70</v>
      </c>
      <c r="G251" s="73">
        <f t="shared" si="72"/>
        <v>0.53030303030303028</v>
      </c>
      <c r="H251" s="73">
        <f t="shared" si="64"/>
        <v>1</v>
      </c>
    </row>
    <row r="252" spans="1:8" ht="19.5" customHeight="1" thickBot="1" x14ac:dyDescent="0.25">
      <c r="A252" s="65">
        <f t="shared" si="75"/>
        <v>132</v>
      </c>
      <c r="B252" s="165"/>
      <c r="C252" s="7" t="s">
        <v>272</v>
      </c>
      <c r="D252" s="20" t="s">
        <v>176</v>
      </c>
      <c r="E252" s="115"/>
      <c r="F252" s="116"/>
      <c r="G252" s="73">
        <f t="shared" ref="G252:G254" si="85">IF(NOT(TRUNC(A252)=A252),"Ошибка в наборе",MIN(E252/A252,1))</f>
        <v>0</v>
      </c>
      <c r="H252" s="73">
        <f t="shared" ref="H252:H254" si="86">IF(ISERR(F252/E252),0,IF(ABS(F252)&gt;ABS(E252),"проверь поле F",MIN(ABS(F252/E252),1)))</f>
        <v>0</v>
      </c>
    </row>
    <row r="253" spans="1:8" ht="19.5" customHeight="1" thickBot="1" x14ac:dyDescent="0.25">
      <c r="A253" s="65">
        <f t="shared" si="75"/>
        <v>132</v>
      </c>
      <c r="B253" s="165"/>
      <c r="C253" s="7" t="s">
        <v>273</v>
      </c>
      <c r="D253" s="20" t="s">
        <v>174</v>
      </c>
      <c r="E253" s="115"/>
      <c r="F253" s="116"/>
      <c r="G253" s="73">
        <f t="shared" si="85"/>
        <v>0</v>
      </c>
      <c r="H253" s="73">
        <f t="shared" si="86"/>
        <v>0</v>
      </c>
    </row>
    <row r="254" spans="1:8" ht="19.5" customHeight="1" thickBot="1" x14ac:dyDescent="0.25">
      <c r="A254" s="65">
        <f t="shared" si="75"/>
        <v>132</v>
      </c>
      <c r="B254" s="165"/>
      <c r="C254" s="7" t="s">
        <v>136</v>
      </c>
      <c r="D254" s="8">
        <v>2017</v>
      </c>
      <c r="E254" s="115">
        <v>150</v>
      </c>
      <c r="F254" s="116">
        <v>132</v>
      </c>
      <c r="G254" s="73">
        <f t="shared" si="85"/>
        <v>1</v>
      </c>
      <c r="H254" s="73">
        <f t="shared" si="86"/>
        <v>0.88</v>
      </c>
    </row>
    <row r="255" spans="1:8" ht="19.5" customHeight="1" thickBot="1" x14ac:dyDescent="0.25">
      <c r="A255" s="65">
        <f t="shared" si="75"/>
        <v>132</v>
      </c>
      <c r="B255" s="165"/>
      <c r="C255" s="30" t="s">
        <v>48</v>
      </c>
      <c r="D255" s="24"/>
      <c r="E255" s="61">
        <f>SUM(E251:E254)</f>
        <v>220</v>
      </c>
      <c r="F255" s="61">
        <f>SUM(F251:F254)</f>
        <v>202</v>
      </c>
      <c r="G255" s="54">
        <f t="shared" si="72"/>
        <v>1</v>
      </c>
      <c r="H255" s="54">
        <f t="shared" si="64"/>
        <v>0.91818181818181821</v>
      </c>
    </row>
    <row r="256" spans="1:8" ht="19.5" customHeight="1" thickBot="1" x14ac:dyDescent="0.25">
      <c r="A256" s="65">
        <f t="shared" si="75"/>
        <v>132</v>
      </c>
      <c r="B256" s="12">
        <v>14</v>
      </c>
      <c r="C256" s="29" t="s">
        <v>89</v>
      </c>
      <c r="D256" s="51"/>
      <c r="E256" s="115">
        <v>80</v>
      </c>
      <c r="F256" s="115">
        <v>80</v>
      </c>
      <c r="G256" s="54">
        <f t="shared" si="72"/>
        <v>0.60606060606060608</v>
      </c>
      <c r="H256" s="54">
        <f t="shared" si="64"/>
        <v>1</v>
      </c>
    </row>
    <row r="257" spans="1:8" ht="19.5" customHeight="1" thickBot="1" x14ac:dyDescent="0.25">
      <c r="A257" s="62">
        <f t="shared" si="75"/>
        <v>132</v>
      </c>
      <c r="B257" s="100"/>
      <c r="C257" s="46" t="s">
        <v>90</v>
      </c>
      <c r="D257" s="45"/>
      <c r="E257" s="62">
        <f>SUM(E212,E215,E220,E223,E227,E230,E233,E237,E241,E245,E246,E250,E255,E256)</f>
        <v>1375</v>
      </c>
      <c r="F257" s="62">
        <f t="shared" ref="F257" si="87">SUM(F212,F215,F220,F223,F227,F230,F233,F237,F241,F245,F246,F250,F255,F256)</f>
        <v>1339</v>
      </c>
      <c r="G257" s="53">
        <f>SUM(G212,G215,G220,G223,G227,G230,G233,G237,G241,G245,G246,G250,G255,G256)/14</f>
        <v>0.68668831168831157</v>
      </c>
      <c r="H257" s="53">
        <f t="shared" ref="H257:H296" si="88">IF(ISERR(F257/E257),0,IF(ABS(F257)&gt;ABS(E257),"проверь поле F",MIN(ABS(F257/E257),1)))</f>
        <v>0.97381818181818181</v>
      </c>
    </row>
    <row r="258" spans="1:8" ht="19.5" customHeight="1" thickBot="1" x14ac:dyDescent="0.25">
      <c r="A258" s="117">
        <f>A105+A126+A166+A210+A257</f>
        <v>723</v>
      </c>
      <c r="B258" s="122"/>
      <c r="C258" s="123" t="s">
        <v>91</v>
      </c>
      <c r="D258" s="124"/>
      <c r="E258" s="117">
        <f>SUM(E105,E126,E166,E210,E257)</f>
        <v>7935</v>
      </c>
      <c r="F258" s="117">
        <f>SUM(F105,F126,F166,F210,F257)</f>
        <v>7156</v>
      </c>
      <c r="G258" s="121">
        <f>(G257+G210+G166+G126+G105)/5</f>
        <v>0.7542161630596762</v>
      </c>
      <c r="H258" s="121">
        <f t="shared" si="88"/>
        <v>0.90182734719596724</v>
      </c>
    </row>
    <row r="259" spans="1:8" ht="19.5" customHeight="1" thickBot="1" x14ac:dyDescent="0.25">
      <c r="A259" s="115">
        <v>111</v>
      </c>
      <c r="B259" s="17"/>
      <c r="C259" s="3" t="s">
        <v>162</v>
      </c>
      <c r="D259" s="9"/>
      <c r="E259" s="65"/>
      <c r="F259" s="67"/>
      <c r="G259" s="73"/>
      <c r="H259" s="73"/>
    </row>
    <row r="260" spans="1:8" ht="18.75" customHeight="1" thickBot="1" x14ac:dyDescent="0.25">
      <c r="A260" s="65">
        <f t="shared" si="75"/>
        <v>111</v>
      </c>
      <c r="B260" s="165">
        <v>1</v>
      </c>
      <c r="C260" s="7" t="s">
        <v>92</v>
      </c>
      <c r="D260" s="8" t="s">
        <v>176</v>
      </c>
      <c r="E260" s="115"/>
      <c r="F260" s="116"/>
      <c r="G260" s="73">
        <f>IF(NOT(TRUNC(A260)=A260),"Ошибка в наборе",MIN(E260/A260,1))</f>
        <v>0</v>
      </c>
      <c r="H260" s="73">
        <f t="shared" si="88"/>
        <v>0</v>
      </c>
    </row>
    <row r="261" spans="1:8" ht="31.5" customHeight="1" thickBot="1" x14ac:dyDescent="0.25">
      <c r="A261" s="65">
        <f t="shared" si="75"/>
        <v>111</v>
      </c>
      <c r="B261" s="165"/>
      <c r="C261" s="7" t="s">
        <v>274</v>
      </c>
      <c r="D261" s="8">
        <v>2016</v>
      </c>
      <c r="E261" s="115"/>
      <c r="F261" s="116"/>
      <c r="G261" s="73">
        <f t="shared" ref="G261:G262" si="89">IF(NOT(TRUNC(A261)=A261),"Ошибка в наборе",MIN(E261/A261,1))</f>
        <v>0</v>
      </c>
      <c r="H261" s="73">
        <f t="shared" ref="H261:H262" si="90">IF(ISERR(F261/E261),0,IF(ABS(F261)&gt;ABS(E261),"проверь поле F",MIN(ABS(F261/E261),1)))</f>
        <v>0</v>
      </c>
    </row>
    <row r="262" spans="1:8" ht="19.5" customHeight="1" thickBot="1" x14ac:dyDescent="0.25">
      <c r="A262" s="65">
        <f t="shared" si="75"/>
        <v>111</v>
      </c>
      <c r="B262" s="165"/>
      <c r="C262" s="18" t="s">
        <v>93</v>
      </c>
      <c r="D262" s="8" t="s">
        <v>174</v>
      </c>
      <c r="E262" s="115"/>
      <c r="F262" s="116"/>
      <c r="G262" s="73">
        <f t="shared" si="89"/>
        <v>0</v>
      </c>
      <c r="H262" s="73">
        <f t="shared" si="90"/>
        <v>0</v>
      </c>
    </row>
    <row r="263" spans="1:8" ht="19.5" customHeight="1" thickBot="1" x14ac:dyDescent="0.25">
      <c r="A263" s="65">
        <f t="shared" si="75"/>
        <v>111</v>
      </c>
      <c r="B263" s="165"/>
      <c r="C263" s="30" t="s">
        <v>10</v>
      </c>
      <c r="D263" s="24"/>
      <c r="E263" s="61">
        <f>SUM(E260:E262)</f>
        <v>0</v>
      </c>
      <c r="F263" s="61">
        <f>SUM(F260:F262)</f>
        <v>0</v>
      </c>
      <c r="G263" s="54">
        <f t="shared" ref="G263:G287" si="91">IF(NOT(TRUNC(A263)=A263),"Ошибка в наборе",MIN(E263/A263,1))</f>
        <v>0</v>
      </c>
      <c r="H263" s="54">
        <f t="shared" si="88"/>
        <v>0</v>
      </c>
    </row>
    <row r="264" spans="1:8" ht="19.5" customHeight="1" thickBot="1" x14ac:dyDescent="0.25">
      <c r="A264" s="65">
        <f t="shared" si="75"/>
        <v>111</v>
      </c>
      <c r="B264" s="12">
        <v>2</v>
      </c>
      <c r="C264" s="30" t="s">
        <v>94</v>
      </c>
      <c r="D264" s="8">
        <v>2012</v>
      </c>
      <c r="E264" s="115">
        <v>90</v>
      </c>
      <c r="F264" s="115">
        <v>90</v>
      </c>
      <c r="G264" s="54">
        <f t="shared" si="91"/>
        <v>0.81081081081081086</v>
      </c>
      <c r="H264" s="54">
        <f t="shared" si="88"/>
        <v>1</v>
      </c>
    </row>
    <row r="265" spans="1:8" ht="19.5" customHeight="1" thickBot="1" x14ac:dyDescent="0.25">
      <c r="A265" s="65">
        <f t="shared" si="75"/>
        <v>111</v>
      </c>
      <c r="B265" s="12">
        <v>3</v>
      </c>
      <c r="C265" s="32" t="s">
        <v>95</v>
      </c>
      <c r="D265" s="8">
        <v>2012</v>
      </c>
      <c r="E265" s="115">
        <v>60</v>
      </c>
      <c r="F265" s="115">
        <v>60</v>
      </c>
      <c r="G265" s="54">
        <f t="shared" si="91"/>
        <v>0.54054054054054057</v>
      </c>
      <c r="H265" s="54">
        <f t="shared" si="88"/>
        <v>1</v>
      </c>
    </row>
    <row r="266" spans="1:8" ht="19.5" customHeight="1" thickBot="1" x14ac:dyDescent="0.25">
      <c r="A266" s="65">
        <f t="shared" si="75"/>
        <v>111</v>
      </c>
      <c r="B266" s="12">
        <v>4</v>
      </c>
      <c r="C266" s="30" t="s">
        <v>163</v>
      </c>
      <c r="D266" s="40" t="s">
        <v>138</v>
      </c>
      <c r="E266" s="115">
        <v>60</v>
      </c>
      <c r="F266" s="115">
        <v>60</v>
      </c>
      <c r="G266" s="54">
        <f t="shared" si="91"/>
        <v>0.54054054054054057</v>
      </c>
      <c r="H266" s="54">
        <f t="shared" si="88"/>
        <v>1</v>
      </c>
    </row>
    <row r="267" spans="1:8" ht="19.5" customHeight="1" thickBot="1" x14ac:dyDescent="0.25">
      <c r="A267" s="65">
        <f t="shared" si="75"/>
        <v>111</v>
      </c>
      <c r="B267" s="165">
        <v>5</v>
      </c>
      <c r="C267" s="7" t="s">
        <v>96</v>
      </c>
      <c r="D267" s="8">
        <v>2012</v>
      </c>
      <c r="E267" s="115">
        <v>120</v>
      </c>
      <c r="F267" s="116">
        <v>120</v>
      </c>
      <c r="G267" s="73">
        <f t="shared" si="91"/>
        <v>1</v>
      </c>
      <c r="H267" s="73">
        <f t="shared" si="88"/>
        <v>1</v>
      </c>
    </row>
    <row r="268" spans="1:8" ht="19.5" customHeight="1" thickBot="1" x14ac:dyDescent="0.25">
      <c r="A268" s="65">
        <f t="shared" si="75"/>
        <v>111</v>
      </c>
      <c r="B268" s="165"/>
      <c r="C268" s="7" t="s">
        <v>221</v>
      </c>
      <c r="D268" s="8" t="s">
        <v>191</v>
      </c>
      <c r="E268" s="115"/>
      <c r="F268" s="116"/>
      <c r="G268" s="73">
        <f t="shared" si="91"/>
        <v>0</v>
      </c>
      <c r="H268" s="73">
        <f t="shared" si="88"/>
        <v>0</v>
      </c>
    </row>
    <row r="269" spans="1:8" ht="19.5" customHeight="1" thickBot="1" x14ac:dyDescent="0.25">
      <c r="A269" s="65">
        <f t="shared" si="75"/>
        <v>111</v>
      </c>
      <c r="B269" s="165"/>
      <c r="C269" s="7" t="s">
        <v>222</v>
      </c>
      <c r="D269" s="8" t="s">
        <v>176</v>
      </c>
      <c r="E269" s="115"/>
      <c r="F269" s="116"/>
      <c r="G269" s="73">
        <f t="shared" si="91"/>
        <v>0</v>
      </c>
      <c r="H269" s="73">
        <f t="shared" si="88"/>
        <v>0</v>
      </c>
    </row>
    <row r="270" spans="1:8" ht="19.5" customHeight="1" thickBot="1" x14ac:dyDescent="0.25">
      <c r="A270" s="65">
        <f t="shared" si="75"/>
        <v>111</v>
      </c>
      <c r="B270" s="165"/>
      <c r="C270" s="30" t="s">
        <v>29</v>
      </c>
      <c r="D270" s="27"/>
      <c r="E270" s="61">
        <f>SUM(E267:E269)</f>
        <v>120</v>
      </c>
      <c r="F270" s="61">
        <f>SUM(F267:F269)</f>
        <v>120</v>
      </c>
      <c r="G270" s="54">
        <f t="shared" si="91"/>
        <v>1</v>
      </c>
      <c r="H270" s="54">
        <f t="shared" si="88"/>
        <v>1</v>
      </c>
    </row>
    <row r="271" spans="1:8" ht="19.5" customHeight="1" thickBot="1" x14ac:dyDescent="0.25">
      <c r="A271" s="65">
        <f t="shared" si="75"/>
        <v>111</v>
      </c>
      <c r="B271" s="167">
        <v>6</v>
      </c>
      <c r="C271" s="90" t="s">
        <v>164</v>
      </c>
      <c r="D271" s="50" t="s">
        <v>177</v>
      </c>
      <c r="E271" s="115"/>
      <c r="F271" s="116"/>
      <c r="G271" s="55">
        <f t="shared" ref="G271:G272" si="92">IF(NOT(TRUNC(A271)=A271),"Ошибка в наборе",MIN(E271/A271,1))</f>
        <v>0</v>
      </c>
      <c r="H271" s="55">
        <f t="shared" ref="H271:H272" si="93">IF(ISERR(F271/E271),0,IF(ABS(F271)&gt;ABS(E271),"проверь поле F",MIN(ABS(F271/E271),1)))</f>
        <v>0</v>
      </c>
    </row>
    <row r="272" spans="1:8" ht="19.5" customHeight="1" thickBot="1" x14ac:dyDescent="0.25">
      <c r="A272" s="65">
        <f t="shared" si="75"/>
        <v>111</v>
      </c>
      <c r="B272" s="168"/>
      <c r="C272" s="90" t="s">
        <v>275</v>
      </c>
      <c r="D272" s="50">
        <v>2015</v>
      </c>
      <c r="E272" s="115">
        <v>110</v>
      </c>
      <c r="F272" s="116">
        <v>110</v>
      </c>
      <c r="G272" s="55">
        <f t="shared" si="92"/>
        <v>0.99099099099099097</v>
      </c>
      <c r="H272" s="55">
        <f t="shared" si="93"/>
        <v>1</v>
      </c>
    </row>
    <row r="273" spans="1:8" ht="19.5" customHeight="1" thickBot="1" x14ac:dyDescent="0.25">
      <c r="A273" s="65">
        <f t="shared" si="75"/>
        <v>111</v>
      </c>
      <c r="B273" s="169"/>
      <c r="C273" s="30" t="s">
        <v>56</v>
      </c>
      <c r="D273" s="109"/>
      <c r="E273" s="61">
        <f>SUM(E271:E272)</f>
        <v>110</v>
      </c>
      <c r="F273" s="61">
        <f>SUM(F271:F272)</f>
        <v>110</v>
      </c>
      <c r="G273" s="54">
        <f t="shared" si="91"/>
        <v>0.99099099099099097</v>
      </c>
      <c r="H273" s="54">
        <f t="shared" si="88"/>
        <v>1</v>
      </c>
    </row>
    <row r="274" spans="1:8" ht="19.5" customHeight="1" thickBot="1" x14ac:dyDescent="0.25">
      <c r="A274" s="65">
        <f t="shared" si="75"/>
        <v>111</v>
      </c>
      <c r="B274" s="165">
        <v>7</v>
      </c>
      <c r="C274" s="7" t="s">
        <v>97</v>
      </c>
      <c r="D274" s="8" t="s">
        <v>177</v>
      </c>
      <c r="E274" s="115"/>
      <c r="F274" s="116"/>
      <c r="G274" s="73">
        <f t="shared" si="91"/>
        <v>0</v>
      </c>
      <c r="H274" s="73">
        <f t="shared" si="88"/>
        <v>0</v>
      </c>
    </row>
    <row r="275" spans="1:8" ht="19.5" customHeight="1" thickBot="1" x14ac:dyDescent="0.25">
      <c r="A275" s="65">
        <f t="shared" si="75"/>
        <v>111</v>
      </c>
      <c r="B275" s="165"/>
      <c r="C275" s="7" t="s">
        <v>98</v>
      </c>
      <c r="D275" s="20" t="s">
        <v>138</v>
      </c>
      <c r="E275" s="115">
        <v>90</v>
      </c>
      <c r="F275" s="116">
        <v>90</v>
      </c>
      <c r="G275" s="73">
        <f t="shared" si="91"/>
        <v>0.81081081081081086</v>
      </c>
      <c r="H275" s="73">
        <f t="shared" si="88"/>
        <v>1</v>
      </c>
    </row>
    <row r="276" spans="1:8" ht="19.5" customHeight="1" thickBot="1" x14ac:dyDescent="0.25">
      <c r="A276" s="65">
        <f t="shared" si="75"/>
        <v>111</v>
      </c>
      <c r="B276" s="165"/>
      <c r="C276" s="30" t="s">
        <v>86</v>
      </c>
      <c r="D276" s="24"/>
      <c r="E276" s="61">
        <f>SUM(E274:E275)</f>
        <v>90</v>
      </c>
      <c r="F276" s="61">
        <f>SUM(F274:F275)</f>
        <v>90</v>
      </c>
      <c r="G276" s="54">
        <f t="shared" si="91"/>
        <v>0.81081081081081086</v>
      </c>
      <c r="H276" s="54">
        <f t="shared" si="88"/>
        <v>1</v>
      </c>
    </row>
    <row r="277" spans="1:8" ht="19.5" customHeight="1" thickBot="1" x14ac:dyDescent="0.25">
      <c r="A277" s="65">
        <f t="shared" si="75"/>
        <v>111</v>
      </c>
      <c r="B277" s="167">
        <v>8</v>
      </c>
      <c r="C277" s="90" t="s">
        <v>223</v>
      </c>
      <c r="D277" s="40" t="s">
        <v>138</v>
      </c>
      <c r="E277" s="115">
        <v>80</v>
      </c>
      <c r="F277" s="116">
        <v>80</v>
      </c>
      <c r="G277" s="55">
        <f t="shared" ref="G277:G279" si="94">IF(NOT(TRUNC(A277)=A277),"Ошибка в наборе",MIN(E277/A277,1))</f>
        <v>0.72072072072072069</v>
      </c>
      <c r="H277" s="55">
        <f t="shared" ref="H277:H279" si="95">IF(ISERR(F277/E277),0,IF(ABS(F277)&gt;ABS(E277),"проверь поле F",MIN(ABS(F277/E277),1)))</f>
        <v>1</v>
      </c>
    </row>
    <row r="278" spans="1:8" ht="19.5" customHeight="1" thickBot="1" x14ac:dyDescent="0.25">
      <c r="A278" s="65">
        <f t="shared" si="75"/>
        <v>111</v>
      </c>
      <c r="B278" s="168"/>
      <c r="C278" s="90" t="s">
        <v>276</v>
      </c>
      <c r="D278" s="40"/>
      <c r="E278" s="115"/>
      <c r="F278" s="116"/>
      <c r="G278" s="55">
        <f t="shared" si="94"/>
        <v>0</v>
      </c>
      <c r="H278" s="55">
        <f t="shared" si="95"/>
        <v>0</v>
      </c>
    </row>
    <row r="279" spans="1:8" ht="19.5" customHeight="1" thickBot="1" x14ac:dyDescent="0.25">
      <c r="A279" s="65">
        <f t="shared" si="75"/>
        <v>111</v>
      </c>
      <c r="B279" s="169"/>
      <c r="C279" s="30" t="s">
        <v>60</v>
      </c>
      <c r="D279" s="93"/>
      <c r="E279" s="61">
        <f>SUM(E277:E278)</f>
        <v>80</v>
      </c>
      <c r="F279" s="61">
        <f>SUM(F277:F278)</f>
        <v>80</v>
      </c>
      <c r="G279" s="54">
        <f t="shared" si="94"/>
        <v>0.72072072072072069</v>
      </c>
      <c r="H279" s="54">
        <f t="shared" si="95"/>
        <v>1</v>
      </c>
    </row>
    <row r="280" spans="1:8" ht="19.5" customHeight="1" thickBot="1" x14ac:dyDescent="0.25">
      <c r="A280" s="65">
        <f t="shared" si="75"/>
        <v>111</v>
      </c>
      <c r="B280" s="165">
        <v>9</v>
      </c>
      <c r="C280" s="7" t="s">
        <v>99</v>
      </c>
      <c r="D280" s="9" t="s">
        <v>177</v>
      </c>
      <c r="E280" s="115">
        <v>70</v>
      </c>
      <c r="F280" s="116">
        <v>70</v>
      </c>
      <c r="G280" s="73">
        <f t="shared" si="91"/>
        <v>0.63063063063063063</v>
      </c>
      <c r="H280" s="73">
        <f t="shared" si="88"/>
        <v>1</v>
      </c>
    </row>
    <row r="281" spans="1:8" ht="19.5" customHeight="1" thickBot="1" x14ac:dyDescent="0.25">
      <c r="A281" s="65">
        <f>A280</f>
        <v>111</v>
      </c>
      <c r="B281" s="165"/>
      <c r="C281" s="7" t="s">
        <v>224</v>
      </c>
      <c r="D281" s="50" t="s">
        <v>232</v>
      </c>
      <c r="E281" s="115"/>
      <c r="F281" s="116"/>
      <c r="G281" s="73">
        <f t="shared" si="91"/>
        <v>0</v>
      </c>
      <c r="H281" s="73">
        <f t="shared" si="88"/>
        <v>0</v>
      </c>
    </row>
    <row r="282" spans="1:8" ht="19.5" customHeight="1" thickBot="1" x14ac:dyDescent="0.25">
      <c r="A282" s="65">
        <f t="shared" si="75"/>
        <v>111</v>
      </c>
      <c r="B282" s="165"/>
      <c r="C282" s="33" t="s">
        <v>76</v>
      </c>
      <c r="D282" s="27"/>
      <c r="E282" s="61">
        <f>SUM(E280:E281)</f>
        <v>70</v>
      </c>
      <c r="F282" s="61">
        <f>SUM(F280:F281)</f>
        <v>70</v>
      </c>
      <c r="G282" s="54">
        <f t="shared" si="91"/>
        <v>0.63063063063063063</v>
      </c>
      <c r="H282" s="54">
        <f t="shared" si="88"/>
        <v>1</v>
      </c>
    </row>
    <row r="283" spans="1:8" ht="19.5" customHeight="1" thickBot="1" x14ac:dyDescent="0.25">
      <c r="A283" s="65">
        <f t="shared" si="75"/>
        <v>111</v>
      </c>
      <c r="B283" s="165">
        <v>10</v>
      </c>
      <c r="C283" s="16" t="s">
        <v>100</v>
      </c>
      <c r="D283" s="8" t="s">
        <v>177</v>
      </c>
      <c r="E283" s="115">
        <v>90</v>
      </c>
      <c r="F283" s="116">
        <v>90</v>
      </c>
      <c r="G283" s="73">
        <f t="shared" si="91"/>
        <v>0.81081081081081086</v>
      </c>
      <c r="H283" s="73">
        <f t="shared" si="88"/>
        <v>1</v>
      </c>
    </row>
    <row r="284" spans="1:8" ht="30" customHeight="1" thickBot="1" x14ac:dyDescent="0.25">
      <c r="A284" s="65">
        <f t="shared" si="75"/>
        <v>111</v>
      </c>
      <c r="B284" s="165"/>
      <c r="C284" s="21" t="s">
        <v>277</v>
      </c>
      <c r="D284" s="8">
        <v>2016</v>
      </c>
      <c r="E284" s="115"/>
      <c r="F284" s="116"/>
      <c r="G284" s="73">
        <f t="shared" ref="G284:G286" si="96">IF(NOT(TRUNC(A284)=A284),"Ошибка в наборе",MIN(E284/A284,1))</f>
        <v>0</v>
      </c>
      <c r="H284" s="73">
        <f t="shared" ref="H284:H286" si="97">IF(ISERR(F284/E284),0,IF(ABS(F284)&gt;ABS(E284),"проверь поле F",MIN(ABS(F284/E284),1)))</f>
        <v>0</v>
      </c>
    </row>
    <row r="285" spans="1:8" ht="42.75" customHeight="1" thickBot="1" x14ac:dyDescent="0.25">
      <c r="A285" s="65">
        <f t="shared" si="75"/>
        <v>111</v>
      </c>
      <c r="B285" s="165"/>
      <c r="C285" s="21" t="s">
        <v>278</v>
      </c>
      <c r="D285" s="8">
        <v>2012</v>
      </c>
      <c r="E285" s="115"/>
      <c r="F285" s="116"/>
      <c r="G285" s="73">
        <f t="shared" si="96"/>
        <v>0</v>
      </c>
      <c r="H285" s="73">
        <f t="shared" si="97"/>
        <v>0</v>
      </c>
    </row>
    <row r="286" spans="1:8" ht="19.5" customHeight="1" thickBot="1" x14ac:dyDescent="0.25">
      <c r="A286" s="65">
        <f t="shared" si="75"/>
        <v>111</v>
      </c>
      <c r="B286" s="165"/>
      <c r="C286" s="7" t="s">
        <v>225</v>
      </c>
      <c r="D286" s="8" t="s">
        <v>174</v>
      </c>
      <c r="E286" s="115"/>
      <c r="F286" s="116"/>
      <c r="G286" s="73">
        <f t="shared" si="96"/>
        <v>0</v>
      </c>
      <c r="H286" s="73">
        <f t="shared" si="97"/>
        <v>0</v>
      </c>
    </row>
    <row r="287" spans="1:8" ht="19.5" customHeight="1" thickBot="1" x14ac:dyDescent="0.25">
      <c r="A287" s="65">
        <f t="shared" si="75"/>
        <v>111</v>
      </c>
      <c r="B287" s="165"/>
      <c r="C287" s="30" t="s">
        <v>101</v>
      </c>
      <c r="D287" s="24"/>
      <c r="E287" s="61">
        <f>SUM(E283:E286)</f>
        <v>90</v>
      </c>
      <c r="F287" s="61">
        <f>SUM(F283:F286)</f>
        <v>90</v>
      </c>
      <c r="G287" s="54">
        <f t="shared" si="91"/>
        <v>0.81081081081081086</v>
      </c>
      <c r="H287" s="54">
        <f t="shared" si="88"/>
        <v>1</v>
      </c>
    </row>
    <row r="288" spans="1:8" ht="19.5" customHeight="1" thickBot="1" x14ac:dyDescent="0.25">
      <c r="A288" s="65">
        <f t="shared" si="75"/>
        <v>111</v>
      </c>
      <c r="B288" s="167">
        <v>11</v>
      </c>
      <c r="C288" s="90" t="s">
        <v>226</v>
      </c>
      <c r="D288" s="40" t="s">
        <v>177</v>
      </c>
      <c r="E288" s="115"/>
      <c r="F288" s="116"/>
      <c r="G288" s="55">
        <f t="shared" ref="G288:G290" si="98">IF(NOT(TRUNC(A288)=A288),"Ошибка в наборе",MIN(E288/A288,1))</f>
        <v>0</v>
      </c>
      <c r="H288" s="55">
        <f t="shared" ref="H288:H290" si="99">IF(ISERR(F288/E288),0,IF(ABS(F288)&gt;ABS(E288),"проверь поле F",MIN(ABS(F288/E288),1)))</f>
        <v>0</v>
      </c>
    </row>
    <row r="289" spans="1:8" ht="29.25" customHeight="1" thickBot="1" x14ac:dyDescent="0.25">
      <c r="A289" s="65">
        <f t="shared" si="75"/>
        <v>111</v>
      </c>
      <c r="B289" s="168"/>
      <c r="C289" s="90" t="s">
        <v>280</v>
      </c>
      <c r="D289" s="40">
        <v>2016</v>
      </c>
      <c r="E289" s="115"/>
      <c r="F289" s="116"/>
      <c r="G289" s="55">
        <f t="shared" si="98"/>
        <v>0</v>
      </c>
      <c r="H289" s="55">
        <f t="shared" si="99"/>
        <v>0</v>
      </c>
    </row>
    <row r="290" spans="1:8" ht="19.5" customHeight="1" thickBot="1" x14ac:dyDescent="0.25">
      <c r="A290" s="65">
        <f t="shared" si="75"/>
        <v>111</v>
      </c>
      <c r="B290" s="169"/>
      <c r="C290" s="30" t="s">
        <v>279</v>
      </c>
      <c r="D290" s="93"/>
      <c r="E290" s="61">
        <f>SUM(E288:E289)</f>
        <v>0</v>
      </c>
      <c r="F290" s="61">
        <f>SUM(F288:F289)</f>
        <v>0</v>
      </c>
      <c r="G290" s="54">
        <f t="shared" si="98"/>
        <v>0</v>
      </c>
      <c r="H290" s="54">
        <f t="shared" si="99"/>
        <v>0</v>
      </c>
    </row>
    <row r="291" spans="1:8" ht="30.75" customHeight="1" thickBot="1" x14ac:dyDescent="0.25">
      <c r="A291" s="65">
        <f t="shared" si="75"/>
        <v>111</v>
      </c>
      <c r="B291" s="12">
        <v>12</v>
      </c>
      <c r="C291" s="30" t="s">
        <v>165</v>
      </c>
      <c r="D291" s="40" t="s">
        <v>177</v>
      </c>
      <c r="E291" s="115"/>
      <c r="F291" s="116"/>
      <c r="G291" s="54">
        <f>IF(NOT(TRUNC(A291)=A291),"Ошибка в наборе",MIN(E291/A291,1))</f>
        <v>0</v>
      </c>
      <c r="H291" s="54">
        <f>IF(ISERR(F291/E291),0,IF(ABS(F291)&gt;ABS(E291),"проверь поле F",MIN(ABS(F291/E291),1)))</f>
        <v>0</v>
      </c>
    </row>
    <row r="292" spans="1:8" ht="30.75" customHeight="1" thickBot="1" x14ac:dyDescent="0.25">
      <c r="A292" s="65">
        <f t="shared" si="75"/>
        <v>111</v>
      </c>
      <c r="B292" s="167">
        <v>13</v>
      </c>
      <c r="C292" s="90" t="s">
        <v>102</v>
      </c>
      <c r="D292" s="40" t="s">
        <v>227</v>
      </c>
      <c r="E292" s="115">
        <v>90</v>
      </c>
      <c r="F292" s="116">
        <v>90</v>
      </c>
      <c r="G292" s="55">
        <f t="shared" ref="G292:G294" si="100">IF(NOT(TRUNC(A292)=A292),"Ошибка в наборе",MIN(E292/A292,1))</f>
        <v>0.81081081081081086</v>
      </c>
      <c r="H292" s="55">
        <f t="shared" ref="H292:H294" si="101">IF(ISERR(F292/E292),0,IF(ABS(F292)&gt;ABS(E292),"проверь поле F",MIN(ABS(F292/E292),1)))</f>
        <v>1</v>
      </c>
    </row>
    <row r="293" spans="1:8" ht="30.75" customHeight="1" thickBot="1" x14ac:dyDescent="0.25">
      <c r="A293" s="65">
        <f t="shared" si="75"/>
        <v>111</v>
      </c>
      <c r="B293" s="168"/>
      <c r="C293" s="90" t="s">
        <v>281</v>
      </c>
      <c r="D293" s="40" t="s">
        <v>282</v>
      </c>
      <c r="E293" s="115"/>
      <c r="F293" s="116"/>
      <c r="G293" s="55">
        <f t="shared" si="100"/>
        <v>0</v>
      </c>
      <c r="H293" s="55">
        <f t="shared" si="101"/>
        <v>0</v>
      </c>
    </row>
    <row r="294" spans="1:8" ht="19.5" customHeight="1" thickBot="1" x14ac:dyDescent="0.25">
      <c r="A294" s="65">
        <f t="shared" si="75"/>
        <v>111</v>
      </c>
      <c r="B294" s="169"/>
      <c r="C294" s="30" t="s">
        <v>48</v>
      </c>
      <c r="D294" s="93"/>
      <c r="E294" s="61">
        <f>SUM(E292:E293)</f>
        <v>90</v>
      </c>
      <c r="F294" s="61">
        <f>SUM(F292:F293)</f>
        <v>90</v>
      </c>
      <c r="G294" s="54">
        <f t="shared" si="100"/>
        <v>0.81081081081081086</v>
      </c>
      <c r="H294" s="54">
        <f t="shared" si="101"/>
        <v>1</v>
      </c>
    </row>
    <row r="295" spans="1:8" ht="19.5" customHeight="1" thickBot="1" x14ac:dyDescent="0.25">
      <c r="A295" s="65">
        <f t="shared" si="75"/>
        <v>111</v>
      </c>
      <c r="B295" s="12">
        <v>14</v>
      </c>
      <c r="C295" s="30" t="s">
        <v>113</v>
      </c>
      <c r="D295" s="8">
        <v>2004</v>
      </c>
      <c r="E295" s="115">
        <v>80</v>
      </c>
      <c r="F295" s="116">
        <v>80</v>
      </c>
      <c r="G295" s="54">
        <f>IF(NOT(TRUNC(A295)=A295),"Ошибка в наборе",MIN(E295/A295,1))</f>
        <v>0.72072072072072069</v>
      </c>
      <c r="H295" s="54">
        <f>IF(ISERR(F295/E295),0,IF(ABS(F295)&gt;ABS(E295),"проверь поле F",MIN(ABS(F295/E295),1)))</f>
        <v>1</v>
      </c>
    </row>
    <row r="296" spans="1:8" ht="19.5" customHeight="1" thickBot="1" x14ac:dyDescent="0.25">
      <c r="A296" s="62">
        <f t="shared" ref="A296:A344" si="102">A295</f>
        <v>111</v>
      </c>
      <c r="B296" s="100"/>
      <c r="C296" s="41" t="s">
        <v>103</v>
      </c>
      <c r="D296" s="149"/>
      <c r="E296" s="62">
        <f>SUM(E263,E264,E265,E266,E270,E273,E276,E279,E282,E287,E290,E291,E294,E295)</f>
        <v>940</v>
      </c>
      <c r="F296" s="62">
        <f>SUM(F263,F264,F265,F266,F270,F273,F276,F279,F282,F287,F290,F291,F294,F295)</f>
        <v>940</v>
      </c>
      <c r="G296" s="53">
        <f>SUM(G263,G264,G265,G266,G270,G273,G276,G279,G282,G287,G290,G291,G294,G295)/14</f>
        <v>0.59909909909909909</v>
      </c>
      <c r="H296" s="53">
        <f t="shared" si="88"/>
        <v>1</v>
      </c>
    </row>
    <row r="297" spans="1:8" ht="19.5" customHeight="1" thickBot="1" x14ac:dyDescent="0.25">
      <c r="A297" s="115">
        <v>73</v>
      </c>
      <c r="B297" s="99"/>
      <c r="C297" s="3" t="s">
        <v>166</v>
      </c>
      <c r="D297" s="8"/>
      <c r="E297" s="65"/>
      <c r="F297" s="67"/>
      <c r="G297" s="73"/>
      <c r="H297" s="73"/>
    </row>
    <row r="298" spans="1:8" ht="19.5" customHeight="1" thickBot="1" x14ac:dyDescent="0.25">
      <c r="A298" s="65">
        <f t="shared" si="102"/>
        <v>73</v>
      </c>
      <c r="B298" s="165">
        <v>1</v>
      </c>
      <c r="C298" s="7" t="s">
        <v>167</v>
      </c>
      <c r="D298" s="8" t="s">
        <v>176</v>
      </c>
      <c r="E298" s="115"/>
      <c r="F298" s="116"/>
      <c r="G298" s="73">
        <f>IF(NOT(TRUNC(A298)=A298),"Ошибка в наборе",MIN(E298/A298,1))</f>
        <v>0</v>
      </c>
      <c r="H298" s="73">
        <f t="shared" ref="H298:H346" si="103">IF(ISERR(F298/E298),0,IF(ABS(F298)&gt;ABS(E298),"проверь поле F",MIN(ABS(F298/E298),1)))</f>
        <v>0</v>
      </c>
    </row>
    <row r="299" spans="1:8" ht="29.25" customHeight="1" thickBot="1" x14ac:dyDescent="0.25">
      <c r="A299" s="65">
        <f t="shared" si="102"/>
        <v>73</v>
      </c>
      <c r="B299" s="165"/>
      <c r="C299" s="7" t="s">
        <v>274</v>
      </c>
      <c r="D299" s="8">
        <v>2016</v>
      </c>
      <c r="E299" s="115"/>
      <c r="F299" s="116"/>
      <c r="G299" s="73">
        <f t="shared" ref="G299:G300" si="104">IF(NOT(TRUNC(A299)=A299),"Ошибка в наборе",MIN(E299/A299,1))</f>
        <v>0</v>
      </c>
      <c r="H299" s="73">
        <f t="shared" ref="H299:H300" si="105">IF(ISERR(F299/E299),0,IF(ABS(F299)&gt;ABS(E299),"проверь поле F",MIN(ABS(F299/E299),1)))</f>
        <v>0</v>
      </c>
    </row>
    <row r="300" spans="1:8" ht="19.5" customHeight="1" thickBot="1" x14ac:dyDescent="0.25">
      <c r="A300" s="65">
        <f t="shared" si="102"/>
        <v>73</v>
      </c>
      <c r="B300" s="165"/>
      <c r="C300" s="7" t="s">
        <v>93</v>
      </c>
      <c r="D300" s="8" t="s">
        <v>228</v>
      </c>
      <c r="E300" s="115"/>
      <c r="F300" s="116"/>
      <c r="G300" s="73">
        <f t="shared" si="104"/>
        <v>0</v>
      </c>
      <c r="H300" s="73">
        <f t="shared" si="105"/>
        <v>0</v>
      </c>
    </row>
    <row r="301" spans="1:8" ht="19.5" customHeight="1" thickBot="1" x14ac:dyDescent="0.25">
      <c r="A301" s="65">
        <f t="shared" si="102"/>
        <v>73</v>
      </c>
      <c r="B301" s="165"/>
      <c r="C301" s="33" t="s">
        <v>10</v>
      </c>
      <c r="D301" s="27"/>
      <c r="E301" s="61">
        <f>SUM(E298:E300)</f>
        <v>0</v>
      </c>
      <c r="F301" s="61">
        <f>SUM(F298:F300)</f>
        <v>0</v>
      </c>
      <c r="G301" s="54">
        <f t="shared" ref="G301:G343" si="106">IF(NOT(TRUNC(A301)=A301),"Ошибка в наборе",MIN(E301/A301,1))</f>
        <v>0</v>
      </c>
      <c r="H301" s="54">
        <f t="shared" si="103"/>
        <v>0</v>
      </c>
    </row>
    <row r="302" spans="1:8" ht="19.5" customHeight="1" thickBot="1" x14ac:dyDescent="0.25">
      <c r="A302" s="65">
        <f t="shared" si="102"/>
        <v>73</v>
      </c>
      <c r="B302" s="165">
        <v>2</v>
      </c>
      <c r="C302" s="7" t="s">
        <v>168</v>
      </c>
      <c r="D302" s="40">
        <v>1997</v>
      </c>
      <c r="E302" s="115">
        <v>30</v>
      </c>
      <c r="F302" s="116">
        <v>30</v>
      </c>
      <c r="G302" s="73">
        <f t="shared" si="106"/>
        <v>0.41095890410958902</v>
      </c>
      <c r="H302" s="73">
        <f t="shared" si="103"/>
        <v>1</v>
      </c>
    </row>
    <row r="303" spans="1:8" ht="19.5" customHeight="1" thickBot="1" x14ac:dyDescent="0.25">
      <c r="A303" s="65">
        <f t="shared" si="102"/>
        <v>73</v>
      </c>
      <c r="B303" s="165"/>
      <c r="C303" s="7" t="s">
        <v>169</v>
      </c>
      <c r="D303" s="40">
        <v>1997</v>
      </c>
      <c r="E303" s="115"/>
      <c r="F303" s="116"/>
      <c r="G303" s="73">
        <f t="shared" si="106"/>
        <v>0</v>
      </c>
      <c r="H303" s="73">
        <f t="shared" si="103"/>
        <v>0</v>
      </c>
    </row>
    <row r="304" spans="1:8" ht="19.5" customHeight="1" thickBot="1" x14ac:dyDescent="0.25">
      <c r="A304" s="65">
        <f t="shared" si="102"/>
        <v>73</v>
      </c>
      <c r="B304" s="165"/>
      <c r="C304" s="30" t="s">
        <v>104</v>
      </c>
      <c r="D304" s="24"/>
      <c r="E304" s="61">
        <f>SUM(E302:E303)</f>
        <v>30</v>
      </c>
      <c r="F304" s="61">
        <f>SUM(F302:F303)</f>
        <v>30</v>
      </c>
      <c r="G304" s="54">
        <f t="shared" si="106"/>
        <v>0.41095890410958902</v>
      </c>
      <c r="H304" s="54">
        <f t="shared" si="103"/>
        <v>1</v>
      </c>
    </row>
    <row r="305" spans="1:8" ht="19.5" customHeight="1" thickBot="1" x14ac:dyDescent="0.25">
      <c r="A305" s="65">
        <f t="shared" si="102"/>
        <v>73</v>
      </c>
      <c r="B305" s="12">
        <v>3</v>
      </c>
      <c r="C305" s="30" t="s">
        <v>94</v>
      </c>
      <c r="D305" s="8">
        <v>2012</v>
      </c>
      <c r="E305" s="115">
        <v>80</v>
      </c>
      <c r="F305" s="115">
        <v>73</v>
      </c>
      <c r="G305" s="54">
        <f t="shared" si="106"/>
        <v>1</v>
      </c>
      <c r="H305" s="54">
        <f t="shared" si="103"/>
        <v>0.91249999999999998</v>
      </c>
    </row>
    <row r="306" spans="1:8" ht="19.5" customHeight="1" thickBot="1" x14ac:dyDescent="0.25">
      <c r="A306" s="65">
        <f t="shared" si="102"/>
        <v>73</v>
      </c>
      <c r="B306" s="17">
        <v>4</v>
      </c>
      <c r="C306" s="32" t="s">
        <v>68</v>
      </c>
      <c r="D306" s="8">
        <v>2013</v>
      </c>
      <c r="E306" s="115">
        <v>85</v>
      </c>
      <c r="F306" s="115">
        <v>73</v>
      </c>
      <c r="G306" s="54">
        <f t="shared" si="106"/>
        <v>1</v>
      </c>
      <c r="H306" s="54">
        <f t="shared" si="103"/>
        <v>0.85882352941176465</v>
      </c>
    </row>
    <row r="307" spans="1:8" ht="19.5" customHeight="1" thickBot="1" x14ac:dyDescent="0.25">
      <c r="A307" s="65">
        <f t="shared" si="102"/>
        <v>73</v>
      </c>
      <c r="B307" s="165">
        <v>5</v>
      </c>
      <c r="C307" s="7" t="s">
        <v>229</v>
      </c>
      <c r="D307" s="9" t="s">
        <v>230</v>
      </c>
      <c r="E307" s="115"/>
      <c r="F307" s="116"/>
      <c r="G307" s="73">
        <f t="shared" si="106"/>
        <v>0</v>
      </c>
      <c r="H307" s="73">
        <f t="shared" si="103"/>
        <v>0</v>
      </c>
    </row>
    <row r="308" spans="1:8" ht="19.5" customHeight="1" thickBot="1" x14ac:dyDescent="0.25">
      <c r="A308" s="65">
        <f t="shared" si="102"/>
        <v>73</v>
      </c>
      <c r="B308" s="165"/>
      <c r="C308" s="7" t="s">
        <v>54</v>
      </c>
      <c r="D308" s="11">
        <v>2012</v>
      </c>
      <c r="E308" s="115">
        <v>79</v>
      </c>
      <c r="F308" s="116">
        <v>73</v>
      </c>
      <c r="G308" s="73">
        <f t="shared" si="106"/>
        <v>1</v>
      </c>
      <c r="H308" s="73">
        <f t="shared" si="103"/>
        <v>0.92405063291139244</v>
      </c>
    </row>
    <row r="309" spans="1:8" ht="19.5" customHeight="1" thickBot="1" x14ac:dyDescent="0.25">
      <c r="A309" s="65">
        <f t="shared" si="102"/>
        <v>73</v>
      </c>
      <c r="B309" s="165"/>
      <c r="C309" s="7" t="s">
        <v>105</v>
      </c>
      <c r="D309" s="8" t="s">
        <v>176</v>
      </c>
      <c r="E309" s="115"/>
      <c r="F309" s="116"/>
      <c r="G309" s="73">
        <f t="shared" si="106"/>
        <v>0</v>
      </c>
      <c r="H309" s="73">
        <f t="shared" si="103"/>
        <v>0</v>
      </c>
    </row>
    <row r="310" spans="1:8" ht="19.5" customHeight="1" thickBot="1" x14ac:dyDescent="0.25">
      <c r="A310" s="65">
        <f t="shared" si="102"/>
        <v>73</v>
      </c>
      <c r="B310" s="165"/>
      <c r="C310" s="30" t="s">
        <v>142</v>
      </c>
      <c r="D310" s="24"/>
      <c r="E310" s="61">
        <f>SUM(E307:E309)</f>
        <v>79</v>
      </c>
      <c r="F310" s="61">
        <f>SUM(F307:F309)</f>
        <v>73</v>
      </c>
      <c r="G310" s="54">
        <f t="shared" si="106"/>
        <v>1</v>
      </c>
      <c r="H310" s="54">
        <f t="shared" si="103"/>
        <v>0.92405063291139244</v>
      </c>
    </row>
    <row r="311" spans="1:8" ht="21" customHeight="1" thickBot="1" x14ac:dyDescent="0.25">
      <c r="A311" s="65">
        <f t="shared" si="102"/>
        <v>73</v>
      </c>
      <c r="B311" s="165">
        <v>6</v>
      </c>
      <c r="C311" s="7" t="s">
        <v>170</v>
      </c>
      <c r="D311" s="8" t="s">
        <v>137</v>
      </c>
      <c r="E311" s="115">
        <v>95</v>
      </c>
      <c r="F311" s="116">
        <v>73</v>
      </c>
      <c r="G311" s="73">
        <f t="shared" si="106"/>
        <v>1</v>
      </c>
      <c r="H311" s="73">
        <f t="shared" si="103"/>
        <v>0.76842105263157889</v>
      </c>
    </row>
    <row r="312" spans="1:8" ht="21" customHeight="1" thickBot="1" x14ac:dyDescent="0.25">
      <c r="A312" s="65">
        <f t="shared" si="102"/>
        <v>73</v>
      </c>
      <c r="B312" s="165"/>
      <c r="C312" s="7" t="s">
        <v>275</v>
      </c>
      <c r="D312" s="8">
        <v>2015</v>
      </c>
      <c r="E312" s="115"/>
      <c r="F312" s="116"/>
      <c r="G312" s="73">
        <f t="shared" ref="G312:G313" si="107">IF(NOT(TRUNC(A312)=A312),"Ошибка в наборе",MIN(E312/A312,1))</f>
        <v>0</v>
      </c>
      <c r="H312" s="73">
        <f t="shared" ref="H312:H313" si="108">IF(ISERR(F312/E312),0,IF(ABS(F312)&gt;ABS(E312),"проверь поле F",MIN(ABS(F312/E312),1)))</f>
        <v>0</v>
      </c>
    </row>
    <row r="313" spans="1:8" ht="39.75" customHeight="1" thickBot="1" x14ac:dyDescent="0.25">
      <c r="A313" s="65">
        <f t="shared" si="102"/>
        <v>73</v>
      </c>
      <c r="B313" s="165"/>
      <c r="C313" s="21" t="s">
        <v>231</v>
      </c>
      <c r="D313" s="8" t="s">
        <v>141</v>
      </c>
      <c r="E313" s="115"/>
      <c r="F313" s="116"/>
      <c r="G313" s="73">
        <f t="shared" si="107"/>
        <v>0</v>
      </c>
      <c r="H313" s="73">
        <f t="shared" si="108"/>
        <v>0</v>
      </c>
    </row>
    <row r="314" spans="1:8" ht="19.5" customHeight="1" thickBot="1" x14ac:dyDescent="0.25">
      <c r="A314" s="65">
        <f t="shared" si="102"/>
        <v>73</v>
      </c>
      <c r="B314" s="165"/>
      <c r="C314" s="30" t="s">
        <v>106</v>
      </c>
      <c r="D314" s="24"/>
      <c r="E314" s="61">
        <f>SUM(E311:E313)</f>
        <v>95</v>
      </c>
      <c r="F314" s="61">
        <f>SUM(F311:F313)</f>
        <v>73</v>
      </c>
      <c r="G314" s="54">
        <f t="shared" si="106"/>
        <v>1</v>
      </c>
      <c r="H314" s="54">
        <f t="shared" si="103"/>
        <v>0.76842105263157889</v>
      </c>
    </row>
    <row r="315" spans="1:8" ht="19.5" customHeight="1" thickBot="1" x14ac:dyDescent="0.25">
      <c r="A315" s="65">
        <f t="shared" si="102"/>
        <v>73</v>
      </c>
      <c r="B315" s="165">
        <v>7</v>
      </c>
      <c r="C315" s="7" t="s">
        <v>98</v>
      </c>
      <c r="D315" s="8" t="s">
        <v>138</v>
      </c>
      <c r="E315" s="115"/>
      <c r="F315" s="116"/>
      <c r="G315" s="73">
        <f t="shared" si="106"/>
        <v>0</v>
      </c>
      <c r="H315" s="73">
        <f t="shared" si="103"/>
        <v>0</v>
      </c>
    </row>
    <row r="316" spans="1:8" ht="19.5" customHeight="1" thickBot="1" x14ac:dyDescent="0.25">
      <c r="A316" s="65">
        <f t="shared" si="102"/>
        <v>73</v>
      </c>
      <c r="B316" s="165"/>
      <c r="C316" s="7" t="s">
        <v>283</v>
      </c>
      <c r="D316" s="8" t="s">
        <v>177</v>
      </c>
      <c r="E316" s="115"/>
      <c r="F316" s="116"/>
      <c r="G316" s="73">
        <f t="shared" ref="G316" si="109">IF(NOT(TRUNC(A316)=A316),"Ошибка в наборе",MIN(E316/A316,1))</f>
        <v>0</v>
      </c>
      <c r="H316" s="73">
        <f t="shared" ref="H316" si="110">IF(ISERR(F316/E316),0,IF(ABS(F316)&gt;ABS(E316),"проверь поле F",MIN(ABS(F316/E316),1)))</f>
        <v>0</v>
      </c>
    </row>
    <row r="317" spans="1:8" ht="19.5" customHeight="1" thickBot="1" x14ac:dyDescent="0.25">
      <c r="A317" s="65">
        <f t="shared" si="102"/>
        <v>73</v>
      </c>
      <c r="B317" s="165"/>
      <c r="C317" s="7" t="s">
        <v>107</v>
      </c>
      <c r="D317" s="8" t="s">
        <v>174</v>
      </c>
      <c r="E317" s="115">
        <v>60</v>
      </c>
      <c r="F317" s="116">
        <v>60</v>
      </c>
      <c r="G317" s="73">
        <f t="shared" si="106"/>
        <v>0.82191780821917804</v>
      </c>
      <c r="H317" s="73">
        <f t="shared" si="103"/>
        <v>1</v>
      </c>
    </row>
    <row r="318" spans="1:8" ht="19.5" customHeight="1" thickBot="1" x14ac:dyDescent="0.25">
      <c r="A318" s="65">
        <f t="shared" si="102"/>
        <v>73</v>
      </c>
      <c r="B318" s="165"/>
      <c r="C318" s="30" t="s">
        <v>74</v>
      </c>
      <c r="D318" s="24"/>
      <c r="E318" s="61">
        <f>SUM(E315:E317)</f>
        <v>60</v>
      </c>
      <c r="F318" s="61">
        <f>SUM(F315:F317)</f>
        <v>60</v>
      </c>
      <c r="G318" s="54">
        <f t="shared" si="106"/>
        <v>0.82191780821917804</v>
      </c>
      <c r="H318" s="54">
        <f t="shared" si="103"/>
        <v>1</v>
      </c>
    </row>
    <row r="319" spans="1:8" ht="19.5" customHeight="1" thickBot="1" x14ac:dyDescent="0.25">
      <c r="A319" s="65">
        <f t="shared" si="102"/>
        <v>73</v>
      </c>
      <c r="B319" s="167">
        <v>8</v>
      </c>
      <c r="C319" s="90" t="s">
        <v>108</v>
      </c>
      <c r="D319" s="40" t="s">
        <v>191</v>
      </c>
      <c r="E319" s="115">
        <v>90</v>
      </c>
      <c r="F319" s="116">
        <v>73</v>
      </c>
      <c r="G319" s="55">
        <f t="shared" ref="G319:G320" si="111">IF(NOT(TRUNC(A319)=A319),"Ошибка в наборе",MIN(E319/A319,1))</f>
        <v>1</v>
      </c>
      <c r="H319" s="55">
        <f t="shared" ref="H319:H320" si="112">IF(ISERR(F319/E319),0,IF(ABS(F319)&gt;ABS(E319),"проверь поле F",MIN(ABS(F319/E319),1)))</f>
        <v>0.81111111111111112</v>
      </c>
    </row>
    <row r="320" spans="1:8" ht="27" customHeight="1" thickBot="1" x14ac:dyDescent="0.25">
      <c r="A320" s="65">
        <f t="shared" si="102"/>
        <v>73</v>
      </c>
      <c r="B320" s="168"/>
      <c r="C320" s="90" t="s">
        <v>284</v>
      </c>
      <c r="D320" s="40">
        <v>2016</v>
      </c>
      <c r="E320" s="115"/>
      <c r="F320" s="116"/>
      <c r="G320" s="55">
        <f t="shared" si="111"/>
        <v>0</v>
      </c>
      <c r="H320" s="55">
        <f t="shared" si="112"/>
        <v>0</v>
      </c>
    </row>
    <row r="321" spans="1:8" ht="19.5" customHeight="1" thickBot="1" x14ac:dyDescent="0.25">
      <c r="A321" s="65">
        <f t="shared" si="102"/>
        <v>73</v>
      </c>
      <c r="B321" s="169"/>
      <c r="C321" s="30" t="s">
        <v>60</v>
      </c>
      <c r="D321" s="105"/>
      <c r="E321" s="61">
        <f>SUM(E319:E320)</f>
        <v>90</v>
      </c>
      <c r="F321" s="61">
        <f>SUM(F319:F320)</f>
        <v>73</v>
      </c>
      <c r="G321" s="54">
        <f t="shared" si="106"/>
        <v>1</v>
      </c>
      <c r="H321" s="54">
        <f t="shared" si="103"/>
        <v>0.81111111111111112</v>
      </c>
    </row>
    <row r="322" spans="1:8" ht="19.5" customHeight="1" thickBot="1" x14ac:dyDescent="0.25">
      <c r="A322" s="65">
        <f t="shared" si="102"/>
        <v>73</v>
      </c>
      <c r="B322" s="165">
        <v>9</v>
      </c>
      <c r="C322" s="7" t="s">
        <v>109</v>
      </c>
      <c r="D322" s="8" t="s">
        <v>177</v>
      </c>
      <c r="E322" s="115"/>
      <c r="F322" s="116"/>
      <c r="G322" s="73">
        <f t="shared" si="106"/>
        <v>0</v>
      </c>
      <c r="H322" s="73">
        <f t="shared" si="103"/>
        <v>0</v>
      </c>
    </row>
    <row r="323" spans="1:8" ht="19.5" customHeight="1" thickBot="1" x14ac:dyDescent="0.25">
      <c r="A323" s="65">
        <f t="shared" si="102"/>
        <v>73</v>
      </c>
      <c r="B323" s="165"/>
      <c r="C323" s="16" t="s">
        <v>155</v>
      </c>
      <c r="D323" s="8" t="s">
        <v>232</v>
      </c>
      <c r="E323" s="115">
        <v>100</v>
      </c>
      <c r="F323" s="116">
        <v>100</v>
      </c>
      <c r="G323" s="73">
        <f t="shared" si="106"/>
        <v>1</v>
      </c>
      <c r="H323" s="73">
        <f t="shared" si="103"/>
        <v>1</v>
      </c>
    </row>
    <row r="324" spans="1:8" ht="19.5" customHeight="1" thickBot="1" x14ac:dyDescent="0.25">
      <c r="A324" s="65">
        <f t="shared" si="102"/>
        <v>73</v>
      </c>
      <c r="B324" s="165"/>
      <c r="C324" s="30" t="s">
        <v>110</v>
      </c>
      <c r="D324" s="24"/>
      <c r="E324" s="61">
        <f>SUM(E322:E323)</f>
        <v>100</v>
      </c>
      <c r="F324" s="61">
        <f>SUM(F322:F323)</f>
        <v>100</v>
      </c>
      <c r="G324" s="54">
        <f t="shared" si="106"/>
        <v>1</v>
      </c>
      <c r="H324" s="54">
        <f t="shared" si="103"/>
        <v>1</v>
      </c>
    </row>
    <row r="325" spans="1:8" ht="19.5" customHeight="1" thickBot="1" x14ac:dyDescent="0.25">
      <c r="A325" s="65">
        <f t="shared" si="102"/>
        <v>73</v>
      </c>
      <c r="B325" s="165">
        <v>10</v>
      </c>
      <c r="C325" s="16" t="s">
        <v>233</v>
      </c>
      <c r="D325" s="8" t="s">
        <v>177</v>
      </c>
      <c r="E325" s="115">
        <v>80</v>
      </c>
      <c r="F325" s="116">
        <v>80</v>
      </c>
      <c r="G325" s="73">
        <f t="shared" si="106"/>
        <v>1</v>
      </c>
      <c r="H325" s="73">
        <f t="shared" si="103"/>
        <v>1</v>
      </c>
    </row>
    <row r="326" spans="1:8" ht="27" customHeight="1" thickBot="1" x14ac:dyDescent="0.25">
      <c r="A326" s="65">
        <f t="shared" si="102"/>
        <v>73</v>
      </c>
      <c r="B326" s="165"/>
      <c r="C326" s="21" t="s">
        <v>285</v>
      </c>
      <c r="D326" s="8">
        <v>2016</v>
      </c>
      <c r="E326" s="115"/>
      <c r="F326" s="116"/>
      <c r="G326" s="73">
        <f t="shared" ref="G326:G328" si="113">IF(NOT(TRUNC(A326)=A326),"Ошибка в наборе",MIN(E326/A326,1))</f>
        <v>0</v>
      </c>
      <c r="H326" s="73">
        <f t="shared" ref="H326:H328" si="114">IF(ISERR(F326/E326),0,IF(ABS(F326)&gt;ABS(E326),"проверь поле F",MIN(ABS(F326/E326),1)))</f>
        <v>0</v>
      </c>
    </row>
    <row r="327" spans="1:8" ht="46.5" customHeight="1" thickBot="1" x14ac:dyDescent="0.25">
      <c r="A327" s="65">
        <f t="shared" si="102"/>
        <v>73</v>
      </c>
      <c r="B327" s="165"/>
      <c r="C327" s="21" t="s">
        <v>286</v>
      </c>
      <c r="D327" s="8">
        <v>2016</v>
      </c>
      <c r="E327" s="115"/>
      <c r="F327" s="116"/>
      <c r="G327" s="73">
        <f t="shared" si="113"/>
        <v>0</v>
      </c>
      <c r="H327" s="73">
        <f t="shared" si="114"/>
        <v>0</v>
      </c>
    </row>
    <row r="328" spans="1:8" ht="19.5" customHeight="1" thickBot="1" x14ac:dyDescent="0.25">
      <c r="A328" s="65">
        <f t="shared" si="102"/>
        <v>73</v>
      </c>
      <c r="B328" s="165"/>
      <c r="C328" s="16" t="s">
        <v>171</v>
      </c>
      <c r="D328" s="8" t="s">
        <v>174</v>
      </c>
      <c r="E328" s="115"/>
      <c r="F328" s="116"/>
      <c r="G328" s="73">
        <f t="shared" si="113"/>
        <v>0</v>
      </c>
      <c r="H328" s="73">
        <f t="shared" si="114"/>
        <v>0</v>
      </c>
    </row>
    <row r="329" spans="1:8" ht="19.5" customHeight="1" thickBot="1" x14ac:dyDescent="0.25">
      <c r="A329" s="65">
        <f t="shared" si="102"/>
        <v>73</v>
      </c>
      <c r="B329" s="165"/>
      <c r="C329" s="7" t="s">
        <v>135</v>
      </c>
      <c r="D329" s="8" t="s">
        <v>174</v>
      </c>
      <c r="E329" s="115"/>
      <c r="F329" s="116"/>
      <c r="G329" s="73">
        <f t="shared" si="106"/>
        <v>0</v>
      </c>
      <c r="H329" s="73">
        <f t="shared" si="103"/>
        <v>0</v>
      </c>
    </row>
    <row r="330" spans="1:8" ht="19.5" customHeight="1" thickBot="1" x14ac:dyDescent="0.25">
      <c r="A330" s="65">
        <f t="shared" si="102"/>
        <v>73</v>
      </c>
      <c r="B330" s="165"/>
      <c r="C330" s="33" t="s">
        <v>101</v>
      </c>
      <c r="D330" s="27"/>
      <c r="E330" s="61">
        <f>SUM(E325:E329)</f>
        <v>80</v>
      </c>
      <c r="F330" s="61">
        <f>SUM(F325:F329)</f>
        <v>80</v>
      </c>
      <c r="G330" s="54">
        <f t="shared" si="106"/>
        <v>1</v>
      </c>
      <c r="H330" s="54">
        <f t="shared" si="103"/>
        <v>1</v>
      </c>
    </row>
    <row r="331" spans="1:8" ht="19.5" customHeight="1" thickBot="1" x14ac:dyDescent="0.25">
      <c r="A331" s="65">
        <f t="shared" si="102"/>
        <v>73</v>
      </c>
      <c r="B331" s="167">
        <v>11</v>
      </c>
      <c r="C331" s="106" t="s">
        <v>111</v>
      </c>
      <c r="D331" s="50" t="s">
        <v>191</v>
      </c>
      <c r="E331" s="115"/>
      <c r="F331" s="116"/>
      <c r="G331" s="55">
        <f t="shared" ref="G331:G334" si="115">IF(NOT(TRUNC(A331)=A331),"Ошибка в наборе",MIN(E331/A331,1))</f>
        <v>0</v>
      </c>
      <c r="H331" s="55">
        <f t="shared" ref="H331:H334" si="116">IF(ISERR(F331/E331),0,IF(ABS(F331)&gt;ABS(E331),"проверь поле F",MIN(ABS(F331/E331),1)))</f>
        <v>0</v>
      </c>
    </row>
    <row r="332" spans="1:8" ht="19.5" customHeight="1" thickBot="1" x14ac:dyDescent="0.25">
      <c r="A332" s="65">
        <f t="shared" si="102"/>
        <v>73</v>
      </c>
      <c r="B332" s="168"/>
      <c r="C332" s="106" t="s">
        <v>287</v>
      </c>
      <c r="D332" s="50" t="s">
        <v>176</v>
      </c>
      <c r="E332" s="115"/>
      <c r="F332" s="116"/>
      <c r="G332" s="55">
        <f t="shared" si="115"/>
        <v>0</v>
      </c>
      <c r="H332" s="55">
        <f t="shared" si="116"/>
        <v>0</v>
      </c>
    </row>
    <row r="333" spans="1:8" ht="42" customHeight="1" thickBot="1" x14ac:dyDescent="0.25">
      <c r="A333" s="65">
        <f t="shared" si="102"/>
        <v>73</v>
      </c>
      <c r="B333" s="168"/>
      <c r="C333" s="108" t="s">
        <v>288</v>
      </c>
      <c r="D333" s="50">
        <v>2016</v>
      </c>
      <c r="E333" s="115"/>
      <c r="F333" s="116"/>
      <c r="G333" s="55">
        <f t="shared" si="115"/>
        <v>0</v>
      </c>
      <c r="H333" s="55">
        <f t="shared" si="116"/>
        <v>0</v>
      </c>
    </row>
    <row r="334" spans="1:8" ht="19.5" customHeight="1" thickBot="1" x14ac:dyDescent="0.25">
      <c r="A334" s="65">
        <f t="shared" si="102"/>
        <v>73</v>
      </c>
      <c r="B334" s="169"/>
      <c r="C334" s="30" t="s">
        <v>261</v>
      </c>
      <c r="D334" s="93"/>
      <c r="E334" s="61">
        <f>SUM(E331:E333)</f>
        <v>0</v>
      </c>
      <c r="F334" s="61">
        <f>SUM(F331:F333)</f>
        <v>0</v>
      </c>
      <c r="G334" s="54">
        <f t="shared" si="115"/>
        <v>0</v>
      </c>
      <c r="H334" s="54">
        <f t="shared" si="116"/>
        <v>0</v>
      </c>
    </row>
    <row r="335" spans="1:8" ht="19.5" customHeight="1" thickBot="1" x14ac:dyDescent="0.25">
      <c r="A335" s="65">
        <f t="shared" si="102"/>
        <v>73</v>
      </c>
      <c r="B335" s="167">
        <v>12</v>
      </c>
      <c r="C335" s="90" t="s">
        <v>112</v>
      </c>
      <c r="D335" s="40" t="s">
        <v>174</v>
      </c>
      <c r="E335" s="115"/>
      <c r="F335" s="116"/>
      <c r="G335" s="55">
        <f t="shared" ref="G335:G336" si="117">IF(NOT(TRUNC(A335)=A335),"Ошибка в наборе",MIN(E335/A335,1))</f>
        <v>0</v>
      </c>
      <c r="H335" s="55">
        <f t="shared" ref="H335:H336" si="118">IF(ISERR(F335/E335),0,IF(ABS(F335)&gt;ABS(E335),"проверь поле F",MIN(ABS(F335/E335),1)))</f>
        <v>0</v>
      </c>
    </row>
    <row r="336" spans="1:8" ht="19.5" customHeight="1" thickBot="1" x14ac:dyDescent="0.25">
      <c r="A336" s="65">
        <f t="shared" si="102"/>
        <v>73</v>
      </c>
      <c r="B336" s="168"/>
      <c r="C336" s="90" t="s">
        <v>290</v>
      </c>
      <c r="D336" s="40" t="s">
        <v>137</v>
      </c>
      <c r="E336" s="115"/>
      <c r="F336" s="116"/>
      <c r="G336" s="55">
        <f t="shared" si="117"/>
        <v>0</v>
      </c>
      <c r="H336" s="55">
        <f t="shared" si="118"/>
        <v>0</v>
      </c>
    </row>
    <row r="337" spans="1:8" ht="19.5" customHeight="1" thickBot="1" x14ac:dyDescent="0.25">
      <c r="A337" s="65">
        <f t="shared" si="102"/>
        <v>73</v>
      </c>
      <c r="B337" s="169"/>
      <c r="C337" s="30" t="s">
        <v>289</v>
      </c>
      <c r="D337" s="93"/>
      <c r="E337" s="61">
        <f>SUM(E335:E336)</f>
        <v>0</v>
      </c>
      <c r="F337" s="61">
        <f>SUM(F335:F336)</f>
        <v>0</v>
      </c>
      <c r="G337" s="54">
        <f t="shared" si="106"/>
        <v>0</v>
      </c>
      <c r="H337" s="54">
        <f t="shared" si="103"/>
        <v>0</v>
      </c>
    </row>
    <row r="338" spans="1:8" ht="19.5" customHeight="1" thickBot="1" x14ac:dyDescent="0.25">
      <c r="A338" s="65">
        <f t="shared" si="102"/>
        <v>73</v>
      </c>
      <c r="B338" s="167">
        <v>13</v>
      </c>
      <c r="C338" s="90" t="s">
        <v>102</v>
      </c>
      <c r="D338" s="40">
        <v>2012</v>
      </c>
      <c r="E338" s="115">
        <v>100</v>
      </c>
      <c r="F338" s="116">
        <v>73</v>
      </c>
      <c r="G338" s="55">
        <f t="shared" ref="G338:G341" si="119">IF(NOT(TRUNC(A338)=A338),"Ошибка в наборе",MIN(E338/A338,1))</f>
        <v>1</v>
      </c>
      <c r="H338" s="55">
        <f t="shared" ref="H338:H341" si="120">IF(ISERR(F338/E338),0,IF(ABS(F338)&gt;ABS(E338),"проверь поле F",MIN(ABS(F338/E338),1)))</f>
        <v>0.73</v>
      </c>
    </row>
    <row r="339" spans="1:8" ht="19.5" customHeight="1" thickBot="1" x14ac:dyDescent="0.25">
      <c r="A339" s="65">
        <f t="shared" si="102"/>
        <v>73</v>
      </c>
      <c r="B339" s="168"/>
      <c r="C339" s="90" t="s">
        <v>292</v>
      </c>
      <c r="D339" s="40" t="s">
        <v>282</v>
      </c>
      <c r="E339" s="115"/>
      <c r="F339" s="116"/>
      <c r="G339" s="55">
        <f t="shared" si="119"/>
        <v>0</v>
      </c>
      <c r="H339" s="55">
        <f t="shared" si="120"/>
        <v>0</v>
      </c>
    </row>
    <row r="340" spans="1:8" ht="19.5" customHeight="1" thickBot="1" x14ac:dyDescent="0.25">
      <c r="A340" s="65">
        <f t="shared" si="102"/>
        <v>73</v>
      </c>
      <c r="B340" s="168"/>
      <c r="C340" s="90" t="s">
        <v>293</v>
      </c>
      <c r="D340" s="40" t="s">
        <v>177</v>
      </c>
      <c r="E340" s="115"/>
      <c r="F340" s="116"/>
      <c r="G340" s="55">
        <f t="shared" si="119"/>
        <v>0</v>
      </c>
      <c r="H340" s="55">
        <f t="shared" si="120"/>
        <v>0</v>
      </c>
    </row>
    <row r="341" spans="1:8" ht="19.5" customHeight="1" thickBot="1" x14ac:dyDescent="0.25">
      <c r="A341" s="65">
        <f t="shared" si="102"/>
        <v>73</v>
      </c>
      <c r="B341" s="169"/>
      <c r="C341" s="30" t="s">
        <v>48</v>
      </c>
      <c r="D341" s="93"/>
      <c r="E341" s="61">
        <f>SUM(E338:E340)</f>
        <v>100</v>
      </c>
      <c r="F341" s="61">
        <f>SUM(F338:F340)</f>
        <v>73</v>
      </c>
      <c r="G341" s="54">
        <f t="shared" si="119"/>
        <v>1</v>
      </c>
      <c r="H341" s="54">
        <f t="shared" si="120"/>
        <v>0.73</v>
      </c>
    </row>
    <row r="342" spans="1:8" ht="30" customHeight="1" thickBot="1" x14ac:dyDescent="0.25">
      <c r="A342" s="65">
        <f t="shared" si="102"/>
        <v>73</v>
      </c>
      <c r="B342" s="12">
        <v>14</v>
      </c>
      <c r="C342" s="110" t="s">
        <v>291</v>
      </c>
      <c r="D342" s="8">
        <v>2004</v>
      </c>
      <c r="E342" s="115"/>
      <c r="F342" s="116"/>
      <c r="G342" s="54">
        <f t="shared" si="106"/>
        <v>0</v>
      </c>
      <c r="H342" s="54">
        <f t="shared" si="103"/>
        <v>0</v>
      </c>
    </row>
    <row r="343" spans="1:8" ht="20.25" customHeight="1" thickBot="1" x14ac:dyDescent="0.25">
      <c r="A343" s="65">
        <f t="shared" si="102"/>
        <v>73</v>
      </c>
      <c r="B343" s="12">
        <v>15</v>
      </c>
      <c r="C343" s="30" t="s">
        <v>113</v>
      </c>
      <c r="D343" s="11">
        <v>2004</v>
      </c>
      <c r="E343" s="115">
        <v>90</v>
      </c>
      <c r="F343" s="115">
        <v>73</v>
      </c>
      <c r="G343" s="54">
        <f t="shared" si="106"/>
        <v>1</v>
      </c>
      <c r="H343" s="54">
        <f t="shared" si="103"/>
        <v>0.81111111111111112</v>
      </c>
    </row>
    <row r="344" spans="1:8" ht="19.5" customHeight="1" thickBot="1" x14ac:dyDescent="0.25">
      <c r="A344" s="64">
        <f t="shared" si="102"/>
        <v>73</v>
      </c>
      <c r="B344" s="25"/>
      <c r="C344" s="37" t="s">
        <v>114</v>
      </c>
      <c r="D344" s="31"/>
      <c r="E344" s="64">
        <f>SUM(E301,E304,E305,E306,E310,E314,E318,E321,E324,E330,E334,E337,E341,E342,E343)</f>
        <v>889</v>
      </c>
      <c r="F344" s="64">
        <f t="shared" ref="F344" si="121">SUM(F301,F304,F305,F306,F310,F314,F318,F321,F324,F330,F334,F337,F341,F342,F343)</f>
        <v>781</v>
      </c>
      <c r="G344" s="58">
        <f>SUM(G301,G304,G305,G306,G310,G314,G318,G321,G324,G330,G334,G337,G341,G342,G343)/15</f>
        <v>0.68219178082191789</v>
      </c>
      <c r="H344" s="58">
        <f t="shared" si="103"/>
        <v>0.87851518560179975</v>
      </c>
    </row>
    <row r="345" spans="1:8" ht="19.5" customHeight="1" thickBot="1" x14ac:dyDescent="0.25">
      <c r="A345" s="117">
        <f>A296+A344</f>
        <v>184</v>
      </c>
      <c r="B345" s="125"/>
      <c r="C345" s="123" t="s">
        <v>115</v>
      </c>
      <c r="D345" s="126"/>
      <c r="E345" s="117">
        <f>SUM(E296,E344)</f>
        <v>1829</v>
      </c>
      <c r="F345" s="117">
        <f>SUM(F296,F344)</f>
        <v>1721</v>
      </c>
      <c r="G345" s="127">
        <f>(G296+G344)/2</f>
        <v>0.64064543996050849</v>
      </c>
      <c r="H345" s="121">
        <f t="shared" si="103"/>
        <v>0.9409513395297977</v>
      </c>
    </row>
    <row r="346" spans="1:8" ht="19.5" customHeight="1" thickBot="1" x14ac:dyDescent="0.25">
      <c r="A346" s="150">
        <f>A85+A258+A345</f>
        <v>1558</v>
      </c>
      <c r="B346" s="151"/>
      <c r="C346" s="152" t="s">
        <v>116</v>
      </c>
      <c r="D346" s="153"/>
      <c r="E346" s="154">
        <f>SUM(E85,E258,E345)</f>
        <v>16301</v>
      </c>
      <c r="F346" s="154">
        <f>SUM(F85,F258,F345)</f>
        <v>12677</v>
      </c>
      <c r="G346" s="155">
        <f>(G85+G258+G345)/3</f>
        <v>0.70901576101586372</v>
      </c>
      <c r="H346" s="156">
        <f t="shared" si="103"/>
        <v>0.77768235077602599</v>
      </c>
    </row>
    <row r="347" spans="1:8" ht="19.5" customHeight="1" thickBot="1" x14ac:dyDescent="0.25">
      <c r="A347" s="67"/>
      <c r="B347" s="99"/>
      <c r="C347" s="16"/>
      <c r="D347" s="6"/>
      <c r="E347" s="132"/>
      <c r="F347" s="132"/>
      <c r="G347" s="73"/>
      <c r="H347" s="73"/>
    </row>
    <row r="348" spans="1:8" ht="25.5" customHeight="1" thickBot="1" x14ac:dyDescent="0.25">
      <c r="A348" s="166" t="s">
        <v>117</v>
      </c>
      <c r="B348" s="166"/>
      <c r="C348" s="22" t="s">
        <v>118</v>
      </c>
      <c r="D348" s="6"/>
      <c r="E348" s="59"/>
      <c r="F348" s="59"/>
      <c r="G348" s="73"/>
      <c r="H348" s="73"/>
    </row>
    <row r="349" spans="1:8" ht="15.95" customHeight="1" thickBot="1" x14ac:dyDescent="0.25">
      <c r="A349" s="162">
        <f>A85</f>
        <v>651</v>
      </c>
      <c r="B349" s="162">
        <v>1</v>
      </c>
      <c r="C349" s="70" t="s">
        <v>119</v>
      </c>
      <c r="D349" s="71"/>
      <c r="E349" s="133">
        <f>E85</f>
        <v>6537</v>
      </c>
      <c r="F349" s="133">
        <f>F85</f>
        <v>3800</v>
      </c>
      <c r="G349" s="54">
        <f>G85</f>
        <v>0.73218568002740669</v>
      </c>
      <c r="H349" s="54">
        <f>H85</f>
        <v>0.58130640966804348</v>
      </c>
    </row>
    <row r="350" spans="1:8" ht="15.95" customHeight="1" thickBot="1" x14ac:dyDescent="0.25">
      <c r="A350" s="162">
        <f>A258</f>
        <v>723</v>
      </c>
      <c r="B350" s="162">
        <v>2</v>
      </c>
      <c r="C350" s="70" t="s">
        <v>120</v>
      </c>
      <c r="D350" s="71"/>
      <c r="E350" s="133">
        <f>E258</f>
        <v>7935</v>
      </c>
      <c r="F350" s="133">
        <f>F258</f>
        <v>7156</v>
      </c>
      <c r="G350" s="54">
        <f>G258</f>
        <v>0.7542161630596762</v>
      </c>
      <c r="H350" s="54">
        <f>H258</f>
        <v>0.90182734719596724</v>
      </c>
    </row>
    <row r="351" spans="1:8" ht="15.95" customHeight="1" thickBot="1" x14ac:dyDescent="0.25">
      <c r="A351" s="162">
        <f>A345</f>
        <v>184</v>
      </c>
      <c r="B351" s="162">
        <v>3</v>
      </c>
      <c r="C351" s="70" t="s">
        <v>121</v>
      </c>
      <c r="D351" s="71"/>
      <c r="E351" s="133">
        <f>E345</f>
        <v>1829</v>
      </c>
      <c r="F351" s="133">
        <f>F345</f>
        <v>1721</v>
      </c>
      <c r="G351" s="54">
        <f>G345</f>
        <v>0.64064543996050849</v>
      </c>
      <c r="H351" s="54">
        <f>H345</f>
        <v>0.9409513395297977</v>
      </c>
    </row>
    <row r="352" spans="1:8" ht="15.95" customHeight="1" thickBot="1" x14ac:dyDescent="0.25">
      <c r="A352" s="161">
        <f>SUM(A349:A351)</f>
        <v>1558</v>
      </c>
      <c r="B352" s="160"/>
      <c r="C352" s="157" t="s">
        <v>122</v>
      </c>
      <c r="D352" s="158"/>
      <c r="E352" s="159">
        <f>SUM(E349:E351)</f>
        <v>16301</v>
      </c>
      <c r="F352" s="159">
        <f>SUM(F349:F351)</f>
        <v>12677</v>
      </c>
      <c r="G352" s="156">
        <f>(G349+G350+G351)/3</f>
        <v>0.70901576101586372</v>
      </c>
      <c r="H352" s="156">
        <f t="shared" ref="H352" si="122">IF(ISERR(F352/E352),0,IF(ABS(F352)&gt;ABS(E352),"проверь поле F",MIN(ABS(F352/E352),1)))</f>
        <v>0.77768235077602599</v>
      </c>
    </row>
    <row r="353" spans="1:21" ht="19.5" customHeight="1" thickBot="1" x14ac:dyDescent="0.25">
      <c r="A353" s="67"/>
      <c r="B353" s="99"/>
      <c r="C353" s="16"/>
      <c r="D353" s="6"/>
      <c r="E353" s="132"/>
      <c r="F353" s="132"/>
      <c r="G353" s="72"/>
      <c r="H353" s="73"/>
    </row>
    <row r="354" spans="1:21" ht="19.5" customHeight="1" x14ac:dyDescent="0.2">
      <c r="A354" s="68"/>
      <c r="B354" s="101"/>
      <c r="C354" s="38"/>
      <c r="D354" s="2"/>
      <c r="E354" s="134"/>
      <c r="F354" s="134"/>
      <c r="G354" s="75"/>
      <c r="H354" s="75"/>
    </row>
    <row r="355" spans="1:21" ht="18.75" x14ac:dyDescent="0.3">
      <c r="A355" s="77" t="s">
        <v>123</v>
      </c>
      <c r="B355" s="102" t="s">
        <v>237</v>
      </c>
      <c r="C355" s="78"/>
      <c r="D355" s="78" t="s">
        <v>124</v>
      </c>
      <c r="E355" s="102"/>
      <c r="F355" s="102"/>
      <c r="G355" s="128"/>
      <c r="H355" s="102"/>
      <c r="I355" s="78"/>
      <c r="J355" s="78"/>
      <c r="K355" s="78"/>
      <c r="L355" s="78"/>
      <c r="M355" s="79"/>
      <c r="N355" s="138"/>
      <c r="O355" s="79"/>
      <c r="P355" s="79"/>
      <c r="Q355" s="79"/>
      <c r="R355" s="79"/>
      <c r="S355" s="79"/>
      <c r="T355" s="79"/>
      <c r="U355" s="79"/>
    </row>
    <row r="356" spans="1:21" ht="18.75" x14ac:dyDescent="0.3">
      <c r="A356" s="77"/>
      <c r="B356" s="102"/>
      <c r="C356" s="80" t="s">
        <v>125</v>
      </c>
      <c r="D356" s="78"/>
      <c r="E356" s="102"/>
      <c r="F356" s="102"/>
      <c r="G356" s="128" t="s">
        <v>125</v>
      </c>
      <c r="H356" s="102"/>
      <c r="I356" s="78"/>
      <c r="J356" s="78"/>
      <c r="K356" s="78"/>
      <c r="L356" s="78"/>
      <c r="M356" s="79"/>
      <c r="N356" s="138"/>
      <c r="O356" s="79"/>
      <c r="P356" s="79"/>
      <c r="Q356" s="79"/>
      <c r="R356" s="79"/>
      <c r="S356" s="79"/>
      <c r="T356" s="79"/>
      <c r="U356" s="79"/>
    </row>
    <row r="357" spans="1:21" ht="18.75" x14ac:dyDescent="0.3">
      <c r="A357" s="77"/>
      <c r="B357" s="103"/>
      <c r="C357" s="82"/>
      <c r="D357" s="81"/>
      <c r="E357" s="103"/>
      <c r="F357" s="103"/>
      <c r="G357" s="129"/>
      <c r="H357" s="103"/>
      <c r="I357" s="81"/>
      <c r="J357" s="81"/>
      <c r="K357" s="81"/>
      <c r="L357" s="81"/>
      <c r="M357" s="83"/>
      <c r="N357" s="139"/>
      <c r="O357" s="83"/>
      <c r="P357" s="83"/>
      <c r="Q357" s="83"/>
      <c r="R357" s="83"/>
      <c r="S357" s="83"/>
      <c r="T357" s="83"/>
      <c r="U357" s="83"/>
    </row>
    <row r="358" spans="1:21" ht="19.5" x14ac:dyDescent="0.3">
      <c r="A358" s="84"/>
      <c r="B358" s="104"/>
      <c r="C358" s="86" t="s">
        <v>238</v>
      </c>
      <c r="D358" s="85"/>
      <c r="E358" s="104"/>
      <c r="F358" s="104"/>
      <c r="G358" s="130"/>
      <c r="H358" s="104"/>
      <c r="I358" s="85"/>
      <c r="J358" s="85"/>
      <c r="K358" s="85"/>
      <c r="L358" s="85"/>
      <c r="M358" s="87"/>
      <c r="N358" s="140"/>
      <c r="O358" s="87"/>
      <c r="P358" s="87"/>
      <c r="Q358" s="87"/>
      <c r="R358" s="87"/>
      <c r="S358" s="87"/>
      <c r="T358" s="87"/>
      <c r="U358" s="87"/>
    </row>
    <row r="359" spans="1:21" s="143" customFormat="1" ht="37.5" customHeight="1" x14ac:dyDescent="0.25">
      <c r="A359" s="164" t="s">
        <v>239</v>
      </c>
      <c r="B359" s="164"/>
      <c r="C359" s="164"/>
      <c r="D359" s="164"/>
      <c r="E359" s="164"/>
      <c r="F359" s="164"/>
      <c r="G359" s="164"/>
      <c r="H359" s="164"/>
      <c r="I359" s="141"/>
      <c r="J359" s="141"/>
      <c r="K359" s="141"/>
      <c r="L359" s="141"/>
      <c r="M359" s="141"/>
      <c r="N359" s="142"/>
      <c r="O359" s="141"/>
      <c r="P359" s="141"/>
      <c r="Q359" s="141"/>
      <c r="R359" s="141"/>
      <c r="S359" s="141"/>
      <c r="T359" s="141"/>
      <c r="U359" s="141"/>
    </row>
    <row r="360" spans="1:21" s="143" customFormat="1" ht="21.75" customHeight="1" x14ac:dyDescent="0.25">
      <c r="A360" s="164" t="s">
        <v>240</v>
      </c>
      <c r="B360" s="164"/>
      <c r="C360" s="164"/>
      <c r="D360" s="164"/>
      <c r="E360" s="164"/>
      <c r="F360" s="164"/>
      <c r="G360" s="164"/>
      <c r="H360" s="16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4"/>
    </row>
    <row r="361" spans="1:21" s="143" customFormat="1" ht="39.75" customHeight="1" x14ac:dyDescent="0.25">
      <c r="A361" s="164" t="s">
        <v>241</v>
      </c>
      <c r="B361" s="164"/>
      <c r="C361" s="164"/>
      <c r="D361" s="164"/>
      <c r="E361" s="164"/>
      <c r="F361" s="164"/>
      <c r="G361" s="164"/>
      <c r="H361" s="16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4"/>
    </row>
    <row r="362" spans="1:21" s="143" customFormat="1" ht="39.75" customHeight="1" x14ac:dyDescent="0.25">
      <c r="A362" s="164" t="s">
        <v>242</v>
      </c>
      <c r="B362" s="164"/>
      <c r="C362" s="164"/>
      <c r="D362" s="164"/>
      <c r="E362" s="164"/>
      <c r="F362" s="164"/>
      <c r="G362" s="164"/>
      <c r="H362" s="16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4"/>
    </row>
    <row r="363" spans="1:21" s="143" customFormat="1" ht="38.25" customHeight="1" x14ac:dyDescent="0.25">
      <c r="A363" s="164" t="s">
        <v>243</v>
      </c>
      <c r="B363" s="164"/>
      <c r="C363" s="164"/>
      <c r="D363" s="164"/>
      <c r="E363" s="164"/>
      <c r="F363" s="164"/>
      <c r="G363" s="164"/>
      <c r="H363" s="16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/>
      <c r="U363" s="144"/>
    </row>
    <row r="364" spans="1:21" s="143" customFormat="1" ht="24.75" customHeight="1" x14ac:dyDescent="0.25">
      <c r="A364" s="164" t="s">
        <v>244</v>
      </c>
      <c r="B364" s="164"/>
      <c r="C364" s="164"/>
      <c r="D364" s="164"/>
      <c r="E364" s="164"/>
      <c r="F364" s="164"/>
      <c r="G364" s="164"/>
      <c r="H364" s="16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44"/>
    </row>
  </sheetData>
  <sheetProtection algorithmName="SHA-512" hashValue="Q60iDPO3sh9mdamU6XYvKqOoMhU4H+VU69heqISv8BjDkfl5kc0cSzB3HxAAKyb2l53MudHdeGkIBcMic/+1aQ==" saltValue="OyZUZ4GnMg2AJz3PcHrZQw==" spinCount="100000" sheet="1" objects="1" scenarios="1"/>
  <mergeCells count="82">
    <mergeCell ref="B331:B334"/>
    <mergeCell ref="B335:B337"/>
    <mergeCell ref="B338:B341"/>
    <mergeCell ref="A359:H359"/>
    <mergeCell ref="B271:B273"/>
    <mergeCell ref="B277:B279"/>
    <mergeCell ref="B288:B290"/>
    <mergeCell ref="B322:B324"/>
    <mergeCell ref="B325:B330"/>
    <mergeCell ref="B274:B276"/>
    <mergeCell ref="B292:B294"/>
    <mergeCell ref="B319:B321"/>
    <mergeCell ref="B53:B55"/>
    <mergeCell ref="B178:B181"/>
    <mergeCell ref="B92:B95"/>
    <mergeCell ref="B112:B115"/>
    <mergeCell ref="B134:B136"/>
    <mergeCell ref="B81:B83"/>
    <mergeCell ref="B150:B153"/>
    <mergeCell ref="B130:B133"/>
    <mergeCell ref="B162:B165"/>
    <mergeCell ref="B170:B173"/>
    <mergeCell ref="B154:B156"/>
    <mergeCell ref="B157:B161"/>
    <mergeCell ref="B174:B177"/>
    <mergeCell ref="B137:B139"/>
    <mergeCell ref="B140:B142"/>
    <mergeCell ref="B143:B145"/>
    <mergeCell ref="B22:B25"/>
    <mergeCell ref="B26:B29"/>
    <mergeCell ref="B76:B78"/>
    <mergeCell ref="A1:H2"/>
    <mergeCell ref="B8:B10"/>
    <mergeCell ref="B42:B45"/>
    <mergeCell ref="B46:B48"/>
    <mergeCell ref="B13:B15"/>
    <mergeCell ref="B17:B19"/>
    <mergeCell ref="B31:B33"/>
    <mergeCell ref="B37:B39"/>
    <mergeCell ref="B50:B52"/>
    <mergeCell ref="B59:B61"/>
    <mergeCell ref="B73:B75"/>
    <mergeCell ref="B64:B67"/>
    <mergeCell ref="B68:B70"/>
    <mergeCell ref="B146:B149"/>
    <mergeCell ref="B182:B184"/>
    <mergeCell ref="B185:B187"/>
    <mergeCell ref="B195:B198"/>
    <mergeCell ref="B188:B190"/>
    <mergeCell ref="B191:B194"/>
    <mergeCell ref="B199:B204"/>
    <mergeCell ref="B205:B207"/>
    <mergeCell ref="B213:B215"/>
    <mergeCell ref="B238:B241"/>
    <mergeCell ref="C213:C214"/>
    <mergeCell ref="B221:B223"/>
    <mergeCell ref="B216:B220"/>
    <mergeCell ref="B224:B227"/>
    <mergeCell ref="B251:B255"/>
    <mergeCell ref="B260:B263"/>
    <mergeCell ref="B267:B270"/>
    <mergeCell ref="B228:B230"/>
    <mergeCell ref="B231:B233"/>
    <mergeCell ref="B234:B237"/>
    <mergeCell ref="B242:B245"/>
    <mergeCell ref="B247:B250"/>
    <mergeCell ref="B3:G3"/>
    <mergeCell ref="A361:H361"/>
    <mergeCell ref="A364:H364"/>
    <mergeCell ref="A363:H363"/>
    <mergeCell ref="A362:H362"/>
    <mergeCell ref="A360:H360"/>
    <mergeCell ref="B96:B98"/>
    <mergeCell ref="B116:B118"/>
    <mergeCell ref="A348:B348"/>
    <mergeCell ref="B298:B301"/>
    <mergeCell ref="B302:B304"/>
    <mergeCell ref="B307:B310"/>
    <mergeCell ref="B311:B314"/>
    <mergeCell ref="B315:B318"/>
    <mergeCell ref="B280:B282"/>
    <mergeCell ref="B283:B287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русс.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Sunter</cp:lastModifiedBy>
  <cp:lastPrinted>2020-12-22T09:03:53Z</cp:lastPrinted>
  <dcterms:created xsi:type="dcterms:W3CDTF">2017-10-30T10:32:28Z</dcterms:created>
  <dcterms:modified xsi:type="dcterms:W3CDTF">2020-12-22T09:05:06Z</dcterms:modified>
</cp:coreProperties>
</file>